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journal production\Journal Production Teamwork\JSLHR\2019 In Progress\McMillan0228\"/>
    </mc:Choice>
  </mc:AlternateContent>
  <bookViews>
    <workbookView xWindow="0" yWindow="0" windowWidth="17490" windowHeight="8865"/>
  </bookViews>
  <sheets>
    <sheet name="Normal Distribution" sheetId="1" r:id="rId1"/>
    <sheet name="Beta Distribution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" l="1"/>
  <c r="A12" i="3"/>
  <c r="A16" i="1"/>
  <c r="C16" i="1" s="1"/>
  <c r="D10" i="1"/>
  <c r="H9" i="1" s="1"/>
  <c r="I9" i="1"/>
  <c r="J28" i="1" l="1"/>
  <c r="B16" i="1"/>
  <c r="J48" i="1"/>
  <c r="J32" i="1"/>
  <c r="J15" i="1"/>
  <c r="J56" i="1"/>
  <c r="J40" i="1"/>
  <c r="J23" i="1"/>
  <c r="J52" i="1"/>
  <c r="J36" i="1"/>
  <c r="J19" i="1"/>
  <c r="J9" i="1"/>
  <c r="J44" i="1"/>
  <c r="J27" i="1"/>
  <c r="J11" i="1"/>
  <c r="J57" i="1"/>
  <c r="J53" i="1"/>
  <c r="J49" i="1"/>
  <c r="J45" i="1"/>
  <c r="J41" i="1"/>
  <c r="J37" i="1"/>
  <c r="J33" i="1"/>
  <c r="J29" i="1"/>
  <c r="J24" i="1"/>
  <c r="J20" i="1"/>
  <c r="J16" i="1"/>
  <c r="J12" i="1"/>
  <c r="J59" i="1"/>
  <c r="J55" i="1"/>
  <c r="J51" i="1"/>
  <c r="J47" i="1"/>
  <c r="J43" i="1"/>
  <c r="J39" i="1"/>
  <c r="J35" i="1"/>
  <c r="J31" i="1"/>
  <c r="J26" i="1"/>
  <c r="J22" i="1"/>
  <c r="J18" i="1"/>
  <c r="J14" i="1"/>
  <c r="J10" i="1"/>
  <c r="J58" i="1"/>
  <c r="J54" i="1"/>
  <c r="J50" i="1"/>
  <c r="J46" i="1"/>
  <c r="J42" i="1"/>
  <c r="J38" i="1"/>
  <c r="J34" i="1"/>
  <c r="J30" i="1"/>
  <c r="J25" i="1"/>
  <c r="J21" i="1"/>
  <c r="J17" i="1"/>
  <c r="J13" i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6" i="3"/>
  <c r="I7" i="3" l="1"/>
  <c r="I102" i="3"/>
  <c r="I98" i="3"/>
  <c r="I94" i="3"/>
  <c r="I90" i="3"/>
  <c r="I86" i="3"/>
  <c r="I82" i="3"/>
  <c r="I78" i="3"/>
  <c r="I74" i="3"/>
  <c r="I70" i="3"/>
  <c r="I66" i="3"/>
  <c r="I62" i="3"/>
  <c r="I58" i="3"/>
  <c r="I54" i="3"/>
  <c r="I50" i="3"/>
  <c r="I46" i="3"/>
  <c r="I42" i="3"/>
  <c r="I38" i="3"/>
  <c r="I34" i="3"/>
  <c r="I30" i="3"/>
  <c r="I26" i="3"/>
  <c r="I22" i="3"/>
  <c r="I18" i="3"/>
  <c r="I14" i="3"/>
  <c r="I10" i="3"/>
  <c r="I6" i="3"/>
  <c r="I101" i="3"/>
  <c r="I97" i="3"/>
  <c r="I93" i="3"/>
  <c r="I89" i="3"/>
  <c r="I85" i="3"/>
  <c r="I81" i="3"/>
  <c r="I77" i="3"/>
  <c r="I73" i="3"/>
  <c r="I69" i="3"/>
  <c r="I65" i="3"/>
  <c r="I61" i="3"/>
  <c r="I57" i="3"/>
  <c r="I53" i="3"/>
  <c r="I49" i="3"/>
  <c r="I45" i="3"/>
  <c r="I41" i="3"/>
  <c r="I37" i="3"/>
  <c r="I33" i="3"/>
  <c r="I29" i="3"/>
  <c r="I25" i="3"/>
  <c r="I21" i="3"/>
  <c r="I17" i="3"/>
  <c r="I13" i="3"/>
  <c r="I9" i="3"/>
  <c r="I104" i="3"/>
  <c r="I100" i="3"/>
  <c r="I96" i="3"/>
  <c r="I92" i="3"/>
  <c r="I88" i="3"/>
  <c r="I84" i="3"/>
  <c r="I80" i="3"/>
  <c r="I76" i="3"/>
  <c r="I72" i="3"/>
  <c r="I68" i="3"/>
  <c r="I64" i="3"/>
  <c r="I60" i="3"/>
  <c r="I56" i="3"/>
  <c r="I52" i="3"/>
  <c r="I48" i="3"/>
  <c r="I44" i="3"/>
  <c r="I40" i="3"/>
  <c r="I36" i="3"/>
  <c r="I32" i="3"/>
  <c r="I28" i="3"/>
  <c r="I24" i="3"/>
  <c r="I20" i="3"/>
  <c r="I16" i="3"/>
  <c r="I12" i="3"/>
  <c r="I8" i="3"/>
  <c r="I103" i="3"/>
  <c r="I99" i="3"/>
  <c r="I95" i="3"/>
  <c r="I91" i="3"/>
  <c r="I87" i="3"/>
  <c r="I83" i="3"/>
  <c r="I79" i="3"/>
  <c r="I75" i="3"/>
  <c r="I71" i="3"/>
  <c r="I67" i="3"/>
  <c r="I63" i="3"/>
  <c r="I59" i="3"/>
  <c r="I55" i="3"/>
  <c r="I51" i="3"/>
  <c r="I47" i="3"/>
  <c r="I43" i="3"/>
  <c r="I39" i="3"/>
  <c r="I35" i="3"/>
  <c r="I31" i="3"/>
  <c r="I27" i="3"/>
  <c r="I23" i="3"/>
  <c r="I19" i="3"/>
  <c r="I15" i="3"/>
  <c r="I11" i="3"/>
  <c r="H10" i="1"/>
  <c r="I10" i="1"/>
  <c r="H59" i="1" l="1"/>
  <c r="H23" i="1"/>
  <c r="H12" i="1"/>
  <c r="H51" i="1"/>
  <c r="H35" i="1"/>
  <c r="H44" i="1"/>
  <c r="H55" i="1"/>
  <c r="H48" i="1"/>
  <c r="H39" i="1"/>
  <c r="H28" i="1"/>
  <c r="H19" i="1"/>
  <c r="H56" i="1"/>
  <c r="H49" i="1"/>
  <c r="H43" i="1"/>
  <c r="H31" i="1"/>
  <c r="H20" i="1"/>
  <c r="H11" i="1"/>
  <c r="H53" i="1"/>
  <c r="H45" i="1"/>
  <c r="H36" i="1"/>
  <c r="H27" i="1"/>
  <c r="H15" i="1"/>
  <c r="H57" i="1"/>
  <c r="H52" i="1"/>
  <c r="H47" i="1"/>
  <c r="H40" i="1"/>
  <c r="H32" i="1"/>
  <c r="H24" i="1"/>
  <c r="H16" i="1"/>
  <c r="H41" i="1"/>
  <c r="H37" i="1"/>
  <c r="H33" i="1"/>
  <c r="H29" i="1"/>
  <c r="H25" i="1"/>
  <c r="H21" i="1"/>
  <c r="H17" i="1"/>
  <c r="H13" i="1"/>
  <c r="H58" i="1"/>
  <c r="H54" i="1"/>
  <c r="H50" i="1"/>
  <c r="H46" i="1"/>
  <c r="H42" i="1"/>
  <c r="H38" i="1"/>
  <c r="H34" i="1"/>
  <c r="H30" i="1"/>
  <c r="H26" i="1"/>
  <c r="H22" i="1"/>
  <c r="H18" i="1"/>
  <c r="H14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</calcChain>
</file>

<file path=xl/sharedStrings.xml><?xml version="1.0" encoding="utf-8"?>
<sst xmlns="http://schemas.openxmlformats.org/spreadsheetml/2006/main" count="53" uniqueCount="36">
  <si>
    <t>θ</t>
  </si>
  <si>
    <t>P(θ)</t>
  </si>
  <si>
    <t>P(θ|Y)</t>
  </si>
  <si>
    <t>µ</t>
  </si>
  <si>
    <r>
      <rPr>
        <b/>
        <sz val="11"/>
        <color theme="1"/>
        <rFont val="Calibri"/>
        <family val="2"/>
        <scheme val="minor"/>
      </rPr>
      <t>Parameter:</t>
    </r>
    <r>
      <rPr>
        <sz val="11"/>
        <color theme="1"/>
        <rFont val="Calibri"/>
        <family val="2"/>
        <scheme val="minor"/>
      </rPr>
      <t xml:space="preserve"> Denote </t>
    </r>
    <r>
      <rPr>
        <sz val="11"/>
        <color theme="1"/>
        <rFont val="Calibri"/>
        <family val="2"/>
      </rPr>
      <t>θ</t>
    </r>
    <r>
      <rPr>
        <sz val="11"/>
        <color theme="1"/>
        <rFont val="Calibri"/>
        <family val="2"/>
        <scheme val="minor"/>
      </rPr>
      <t xml:space="preserve"> as the expected change in tinnitus loudness (in dB SPL) after one month of using a bedside noise machine.</t>
    </r>
  </si>
  <si>
    <r>
      <rPr>
        <b/>
        <sz val="11"/>
        <color theme="1"/>
        <rFont val="Calibri"/>
        <family val="2"/>
        <scheme val="minor"/>
      </rPr>
      <t>Distribution:</t>
    </r>
    <r>
      <rPr>
        <sz val="11"/>
        <color theme="1"/>
        <rFont val="Calibri"/>
        <family val="2"/>
        <scheme val="minor"/>
      </rPr>
      <t xml:space="preserve"> Gaussian (Normal).</t>
    </r>
  </si>
  <si>
    <t>L(Y|θ)</t>
  </si>
  <si>
    <t>Parameter</t>
  </si>
  <si>
    <t>Prior</t>
  </si>
  <si>
    <t>Likelihood</t>
  </si>
  <si>
    <t>Posterior</t>
  </si>
  <si>
    <r>
      <t xml:space="preserve">Potential Scenario: </t>
    </r>
    <r>
      <rPr>
        <sz val="11"/>
        <color theme="1"/>
        <rFont val="Calibri"/>
        <family val="2"/>
        <scheme val="minor"/>
      </rPr>
      <t>Estimate the effect of sound therapy for reducing the perceived loudness of tinnitus.</t>
    </r>
  </si>
  <si>
    <t>variance</t>
  </si>
  <si>
    <t>x</t>
  </si>
  <si>
    <t>Mean</t>
  </si>
  <si>
    <t>sample n</t>
  </si>
  <si>
    <t>β</t>
  </si>
  <si>
    <t>α</t>
  </si>
  <si>
    <t>sucesses</t>
  </si>
  <si>
    <t>trials</t>
  </si>
  <si>
    <r>
      <rPr>
        <b/>
        <sz val="11"/>
        <color theme="1"/>
        <rFont val="Calibri"/>
        <family val="2"/>
        <scheme val="minor"/>
      </rPr>
      <t xml:space="preserve">Distribution: </t>
    </r>
    <r>
      <rPr>
        <sz val="11"/>
        <color theme="1"/>
        <rFont val="Calibri"/>
        <family val="2"/>
        <scheme val="minor"/>
      </rPr>
      <t xml:space="preserve">Beta. </t>
    </r>
  </si>
  <si>
    <r>
      <rPr>
        <b/>
        <sz val="11"/>
        <color theme="1"/>
        <rFont val="Calibri"/>
        <family val="2"/>
        <scheme val="minor"/>
      </rPr>
      <t>Parameter:</t>
    </r>
    <r>
      <rPr>
        <sz val="11"/>
        <color theme="1"/>
        <rFont val="Calibri"/>
        <family val="2"/>
        <scheme val="minor"/>
      </rPr>
      <t xml:space="preserve"> Denote </t>
    </r>
    <r>
      <rPr>
        <sz val="11"/>
        <color theme="1"/>
        <rFont val="Calibri"/>
        <family val="2"/>
      </rPr>
      <t>θ</t>
    </r>
    <r>
      <rPr>
        <sz val="11"/>
        <color theme="1"/>
        <rFont val="Calibri"/>
        <family val="2"/>
        <scheme val="minor"/>
      </rPr>
      <t xml:space="preserve"> as the prevalence of SCDS among children (&lt; 18yrs).</t>
    </r>
  </si>
  <si>
    <r>
      <t xml:space="preserve">Potential Scenario: </t>
    </r>
    <r>
      <rPr>
        <sz val="11"/>
        <color theme="1"/>
        <rFont val="Calibri"/>
        <family val="2"/>
        <scheme val="minor"/>
      </rPr>
      <t>Estimate the prevalence of Superior canal dehiscence syndrome (SCDS) among children.</t>
    </r>
  </si>
  <si>
    <t>Sample mean</t>
  </si>
  <si>
    <t>Steps:</t>
  </si>
  <si>
    <t>σ^2</t>
  </si>
  <si>
    <t>Does the graph display the expected distribution?</t>
  </si>
  <si>
    <t>Define parameters µ, x, σ^2</t>
  </si>
  <si>
    <t>Define parameters α, β</t>
  </si>
  <si>
    <t>Lower 5%</t>
  </si>
  <si>
    <t>Verify graph of prior</t>
  </si>
  <si>
    <t>Lower 95%</t>
  </si>
  <si>
    <t>Input new data (number of successes and trials)</t>
  </si>
  <si>
    <t>Input new data (sample mean and number of observations)</t>
  </si>
  <si>
    <t xml:space="preserve">Supplemental Material S2. </t>
  </si>
  <si>
    <r>
      <t xml:space="preserve">Online supplemental material, McMillan &amp; Cannon, "Bayesian Applications in Auditory Research," </t>
    </r>
    <r>
      <rPr>
        <i/>
        <sz val="8"/>
        <color theme="1"/>
        <rFont val="Times New Roman"/>
        <family val="1"/>
      </rPr>
      <t xml:space="preserve">AJA, </t>
    </r>
    <r>
      <rPr>
        <sz val="8"/>
        <color theme="1"/>
        <rFont val="Times New Roman"/>
        <family val="1"/>
      </rPr>
      <t>https://doi.org/10.1044/2018_JSLHR-H-ASTM-18-0228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</si>
</sst>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9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ont="1" applyBorder="1"/>
    <xf numFmtId="0" fontId="0" fillId="0" borderId="3" xfId="0" applyBorder="1"/>
    <xf numFmtId="0" fontId="0" fillId="0" borderId="4" xfId="0" applyBorder="1"/>
    <xf numFmtId="0" fontId="3" fillId="0" borderId="1" xfId="0" applyFont="1" applyBorder="1"/>
    <xf numFmtId="0" fontId="0" fillId="0" borderId="5" xfId="0" applyBorder="1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/>
    <xf numFmtId="0" fontId="1" fillId="0" borderId="5" xfId="0" applyFont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3" borderId="0" xfId="2"/>
    <xf numFmtId="0" fontId="4" fillId="4" borderId="0" xfId="3"/>
    <xf numFmtId="0" fontId="5" fillId="2" borderId="0" xfId="1"/>
    <xf numFmtId="0" fontId="0" fillId="4" borderId="0" xfId="3" applyFont="1"/>
    <xf numFmtId="0" fontId="0" fillId="3" borderId="0" xfId="2" applyFont="1"/>
    <xf numFmtId="0" fontId="4" fillId="3" borderId="1" xfId="2" applyBorder="1"/>
    <xf numFmtId="0" fontId="4" fillId="3" borderId="5" xfId="2" applyBorder="1"/>
    <xf numFmtId="0" fontId="1" fillId="0" borderId="0" xfId="0" applyFont="1" applyBorder="1" applyAlignment="1">
      <alignment horizontal="left"/>
    </xf>
    <xf numFmtId="0" fontId="3" fillId="0" borderId="1" xfId="0" applyFont="1" applyBorder="1" applyAlignment="1"/>
    <xf numFmtId="0" fontId="1" fillId="0" borderId="0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4" fillId="3" borderId="1" xfId="2" applyBorder="1" applyAlignment="1">
      <alignment horizontal="right"/>
    </xf>
    <xf numFmtId="0" fontId="4" fillId="3" borderId="0" xfId="2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2" borderId="1" xfId="1" applyBorder="1" applyAlignment="1">
      <alignment horizontal="right"/>
    </xf>
    <xf numFmtId="0" fontId="5" fillId="2" borderId="0" xfId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5" fillId="2" borderId="1" xfId="1" applyBorder="1"/>
    <xf numFmtId="0" fontId="5" fillId="2" borderId="5" xfId="1" applyBorder="1"/>
    <xf numFmtId="0" fontId="0" fillId="0" borderId="6" xfId="0" applyBorder="1"/>
    <xf numFmtId="0" fontId="0" fillId="0" borderId="8" xfId="0" applyBorder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</cellXfs>
  <cellStyles count="4">
    <cellStyle name="20% - Accent1" xfId="2" builtinId="30"/>
    <cellStyle name="60% - Accent1" xfId="3" builtinId="32"/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Prior</a:t>
            </a:r>
            <a:r>
              <a:rPr lang="en-US" baseline="0"/>
              <a:t> P(</a:t>
            </a:r>
            <a:r>
              <a:rPr lang="el-GR" baseline="0">
                <a:latin typeface="Calibri" panose="020F0502020204030204" pitchFamily="34" charset="0"/>
              </a:rPr>
              <a:t>θ</a:t>
            </a:r>
            <a:r>
              <a:rPr lang="en-US" baseline="0"/>
              <a:t>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'Normal Distribution'!$G$9:$G$59</c:f>
              <c:numCache>
                <c:formatCode>General</c:formatCode>
                <c:ptCount val="51"/>
                <c:pt idx="0">
                  <c:v>-25</c:v>
                </c:pt>
                <c:pt idx="1">
                  <c:v>-24</c:v>
                </c:pt>
                <c:pt idx="2">
                  <c:v>-23</c:v>
                </c:pt>
                <c:pt idx="3">
                  <c:v>-22</c:v>
                </c:pt>
                <c:pt idx="4">
                  <c:v>-21</c:v>
                </c:pt>
                <c:pt idx="5">
                  <c:v>-20</c:v>
                </c:pt>
                <c:pt idx="6">
                  <c:v>-19</c:v>
                </c:pt>
                <c:pt idx="7">
                  <c:v>-18</c:v>
                </c:pt>
                <c:pt idx="8">
                  <c:v>-17</c:v>
                </c:pt>
                <c:pt idx="9">
                  <c:v>-16</c:v>
                </c:pt>
                <c:pt idx="10">
                  <c:v>-15</c:v>
                </c:pt>
                <c:pt idx="11">
                  <c:v>-14</c:v>
                </c:pt>
                <c:pt idx="12">
                  <c:v>-13</c:v>
                </c:pt>
                <c:pt idx="13">
                  <c:v>-12</c:v>
                </c:pt>
                <c:pt idx="14">
                  <c:v>-11</c:v>
                </c:pt>
                <c:pt idx="15">
                  <c:v>-10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-5</c:v>
                </c:pt>
                <c:pt idx="21">
                  <c:v>-4</c:v>
                </c:pt>
                <c:pt idx="22">
                  <c:v>-3</c:v>
                </c:pt>
                <c:pt idx="23">
                  <c:v>-2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</c:numCache>
            </c:numRef>
          </c:xVal>
          <c:yVal>
            <c:numRef>
              <c:f>'Normal Distribution'!$H$9:$H$59</c:f>
              <c:numCache>
                <c:formatCode>General</c:formatCode>
                <c:ptCount val="51"/>
                <c:pt idx="0">
                  <c:v>2.6878351132361444E-3</c:v>
                </c:pt>
                <c:pt idx="1">
                  <c:v>2.6902597733705464E-3</c:v>
                </c:pt>
                <c:pt idx="2">
                  <c:v>2.6925621138077301E-3</c:v>
                </c:pt>
                <c:pt idx="3">
                  <c:v>2.6947418168591381E-3</c:v>
                </c:pt>
                <c:pt idx="4">
                  <c:v>2.6967985815905668E-3</c:v>
                </c:pt>
                <c:pt idx="5">
                  <c:v>2.6987321238914137E-3</c:v>
                </c:pt>
                <c:pt idx="6">
                  <c:v>2.7005421765400823E-3</c:v>
                </c:pt>
                <c:pt idx="7">
                  <c:v>2.702228489265534E-3</c:v>
                </c:pt>
                <c:pt idx="8">
                  <c:v>2.7037908288049602E-3</c:v>
                </c:pt>
                <c:pt idx="9">
                  <c:v>2.7052289789575596E-3</c:v>
                </c:pt>
                <c:pt idx="10">
                  <c:v>2.7065427406343999E-3</c:v>
                </c:pt>
                <c:pt idx="11">
                  <c:v>2.7077319319043537E-3</c:v>
                </c:pt>
                <c:pt idx="12">
                  <c:v>2.7087963880360849E-3</c:v>
                </c:pt>
                <c:pt idx="13">
                  <c:v>2.7097359615360838E-3</c:v>
                </c:pt>
                <c:pt idx="14">
                  <c:v>2.7105505221827254E-3</c:v>
                </c:pt>
                <c:pt idx="15">
                  <c:v>2.7112399570563494E-3</c:v>
                </c:pt>
                <c:pt idx="16">
                  <c:v>2.7118041705653513E-3</c:v>
                </c:pt>
                <c:pt idx="17">
                  <c:v>2.7122430844682705E-3</c:v>
                </c:pt>
                <c:pt idx="18">
                  <c:v>2.7125566378918735E-3</c:v>
                </c:pt>
                <c:pt idx="19">
                  <c:v>2.7127447873452255E-3</c:v>
                </c:pt>
                <c:pt idx="20">
                  <c:v>2.7128075067297422E-3</c:v>
                </c:pt>
                <c:pt idx="21">
                  <c:v>2.7127447873452255E-3</c:v>
                </c:pt>
                <c:pt idx="22">
                  <c:v>2.7125566378918735E-3</c:v>
                </c:pt>
                <c:pt idx="23">
                  <c:v>2.7122430844682705E-3</c:v>
                </c:pt>
                <c:pt idx="24">
                  <c:v>2.7118041705653513E-3</c:v>
                </c:pt>
                <c:pt idx="25">
                  <c:v>2.7112399570563494E-3</c:v>
                </c:pt>
                <c:pt idx="26">
                  <c:v>2.7105505221827254E-3</c:v>
                </c:pt>
                <c:pt idx="27">
                  <c:v>2.7097359615360838E-3</c:v>
                </c:pt>
                <c:pt idx="28">
                  <c:v>2.7087963880360849E-3</c:v>
                </c:pt>
                <c:pt idx="29">
                  <c:v>2.7077319319043537E-3</c:v>
                </c:pt>
                <c:pt idx="30">
                  <c:v>2.7065427406343999E-3</c:v>
                </c:pt>
                <c:pt idx="31">
                  <c:v>2.7052289789575596E-3</c:v>
                </c:pt>
                <c:pt idx="32">
                  <c:v>2.7037908288049602E-3</c:v>
                </c:pt>
                <c:pt idx="33">
                  <c:v>2.702228489265534E-3</c:v>
                </c:pt>
                <c:pt idx="34">
                  <c:v>2.7005421765400823E-3</c:v>
                </c:pt>
                <c:pt idx="35">
                  <c:v>2.6987321238914137E-3</c:v>
                </c:pt>
                <c:pt idx="36">
                  <c:v>2.6967985815905668E-3</c:v>
                </c:pt>
                <c:pt idx="37">
                  <c:v>2.6947418168591381E-3</c:v>
                </c:pt>
                <c:pt idx="38">
                  <c:v>2.6925621138077301E-3</c:v>
                </c:pt>
                <c:pt idx="39">
                  <c:v>2.6902597733705464E-3</c:v>
                </c:pt>
                <c:pt idx="40">
                  <c:v>2.6878351132361444E-3</c:v>
                </c:pt>
                <c:pt idx="41">
                  <c:v>2.6852884677743801E-3</c:v>
                </c:pt>
                <c:pt idx="42">
                  <c:v>2.6826201879595547E-3</c:v>
                </c:pt>
                <c:pt idx="43">
                  <c:v>2.679830641289804E-3</c:v>
                </c:pt>
                <c:pt idx="44">
                  <c:v>2.6769202117027393E-3</c:v>
                </c:pt>
                <c:pt idx="45">
                  <c:v>2.6738892994873807E-3</c:v>
                </c:pt>
                <c:pt idx="46">
                  <c:v>2.6707383211924066E-3</c:v>
                </c:pt>
                <c:pt idx="47">
                  <c:v>2.6674677095307403E-3</c:v>
                </c:pt>
                <c:pt idx="48">
                  <c:v>2.6640779132805223E-3</c:v>
                </c:pt>
                <c:pt idx="49">
                  <c:v>2.6605693971824829E-3</c:v>
                </c:pt>
                <c:pt idx="50">
                  <c:v>2.6569426418337548E-3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6A3-423C-81A1-12FC66ED6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559624"/>
        <c:axId val="509558448"/>
      </c:scatterChart>
      <c:valAx>
        <c:axId val="50955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558448"/>
        <c:crosses val="autoZero"/>
        <c:crossBetween val="midCat"/>
      </c:valAx>
      <c:valAx>
        <c:axId val="5095584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09559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Posterior P(</a:t>
            </a:r>
            <a:r>
              <a:rPr lang="el-GR">
                <a:latin typeface="Calibri" panose="020F0502020204030204" pitchFamily="34" charset="0"/>
              </a:rPr>
              <a:t>θ</a:t>
            </a:r>
            <a:r>
              <a:rPr lang="en-US"/>
              <a:t>|Y)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'Normal Distribution'!$G$9:$G$59</c:f>
              <c:numCache>
                <c:formatCode>General</c:formatCode>
                <c:ptCount val="51"/>
                <c:pt idx="0">
                  <c:v>-25</c:v>
                </c:pt>
                <c:pt idx="1">
                  <c:v>-24</c:v>
                </c:pt>
                <c:pt idx="2">
                  <c:v>-23</c:v>
                </c:pt>
                <c:pt idx="3">
                  <c:v>-22</c:v>
                </c:pt>
                <c:pt idx="4">
                  <c:v>-21</c:v>
                </c:pt>
                <c:pt idx="5">
                  <c:v>-20</c:v>
                </c:pt>
                <c:pt idx="6">
                  <c:v>-19</c:v>
                </c:pt>
                <c:pt idx="7">
                  <c:v>-18</c:v>
                </c:pt>
                <c:pt idx="8">
                  <c:v>-17</c:v>
                </c:pt>
                <c:pt idx="9">
                  <c:v>-16</c:v>
                </c:pt>
                <c:pt idx="10">
                  <c:v>-15</c:v>
                </c:pt>
                <c:pt idx="11">
                  <c:v>-14</c:v>
                </c:pt>
                <c:pt idx="12">
                  <c:v>-13</c:v>
                </c:pt>
                <c:pt idx="13">
                  <c:v>-12</c:v>
                </c:pt>
                <c:pt idx="14">
                  <c:v>-11</c:v>
                </c:pt>
                <c:pt idx="15">
                  <c:v>-10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-5</c:v>
                </c:pt>
                <c:pt idx="21">
                  <c:v>-4</c:v>
                </c:pt>
                <c:pt idx="22">
                  <c:v>-3</c:v>
                </c:pt>
                <c:pt idx="23">
                  <c:v>-2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</c:numCache>
            </c:numRef>
          </c:xVal>
          <c:yVal>
            <c:numRef>
              <c:f>'Normal Distribution'!$J$9:$J$59</c:f>
              <c:numCache>
                <c:formatCode>General</c:formatCode>
                <c:ptCount val="51"/>
                <c:pt idx="0">
                  <c:v>2.9103309547246837E-21</c:v>
                </c:pt>
                <c:pt idx="1">
                  <c:v>1.2964092130149785E-19</c:v>
                </c:pt>
                <c:pt idx="2">
                  <c:v>4.8940914249824475E-18</c:v>
                </c:pt>
                <c:pt idx="3">
                  <c:v>1.5657855702810253E-16</c:v>
                </c:pt>
                <c:pt idx="4">
                  <c:v>4.2454402596165771E-15</c:v>
                </c:pt>
                <c:pt idx="5">
                  <c:v>9.7553626959759115E-14</c:v>
                </c:pt>
                <c:pt idx="6">
                  <c:v>1.8997407849969464E-12</c:v>
                </c:pt>
                <c:pt idx="7">
                  <c:v>3.1352740763044898E-11</c:v>
                </c:pt>
                <c:pt idx="8">
                  <c:v>4.3851748602019542E-10</c:v>
                </c:pt>
                <c:pt idx="9">
                  <c:v>5.1979076464714807E-9</c:v>
                </c:pt>
                <c:pt idx="10">
                  <c:v>5.2215620265799111E-8</c:v>
                </c:pt>
                <c:pt idx="11">
                  <c:v>4.4453152238180538E-7</c:v>
                </c:pt>
                <c:pt idx="12">
                  <c:v>3.2072655802314935E-6</c:v>
                </c:pt>
                <c:pt idx="13">
                  <c:v>1.9610899918520617E-5</c:v>
                </c:pt>
                <c:pt idx="14">
                  <c:v>1.0162261408478378E-4</c:v>
                </c:pt>
                <c:pt idx="15">
                  <c:v>4.4628618201463308E-4</c:v>
                </c:pt>
                <c:pt idx="16">
                  <c:v>1.6609890047787634E-3</c:v>
                </c:pt>
                <c:pt idx="17">
                  <c:v>5.2390231068891362E-3</c:v>
                </c:pt>
                <c:pt idx="18">
                  <c:v>1.4004387186226307E-2</c:v>
                </c:pt>
                <c:pt idx="19">
                  <c:v>3.1725475795108267E-2</c:v>
                </c:pt>
                <c:pt idx="20">
                  <c:v>6.0909133020621016E-2</c:v>
                </c:pt>
                <c:pt idx="21">
                  <c:v>9.9103029497013662E-2</c:v>
                </c:pt>
                <c:pt idx="22">
                  <c:v>0.13665379053166807</c:v>
                </c:pt>
                <c:pt idx="23">
                  <c:v>0.15969329206195979</c:v>
                </c:pt>
                <c:pt idx="24">
                  <c:v>0.15815462772934463</c:v>
                </c:pt>
                <c:pt idx="25">
                  <c:v>0.13274169951454393</c:v>
                </c:pt>
                <c:pt idx="26">
                  <c:v>9.441980132651627E-2</c:v>
                </c:pt>
                <c:pt idx="27">
                  <c:v>5.6917921191382344E-2</c:v>
                </c:pt>
                <c:pt idx="28">
                  <c:v>2.9078045840354495E-2</c:v>
                </c:pt>
                <c:pt idx="29">
                  <c:v>1.2589591623703971E-2</c:v>
                </c:pt>
                <c:pt idx="30">
                  <c:v>4.6194291228210602E-3</c:v>
                </c:pt>
                <c:pt idx="31">
                  <c:v>1.4364655409797825E-3</c:v>
                </c:pt>
                <c:pt idx="32">
                  <c:v>3.7855793653633287E-4</c:v>
                </c:pt>
                <c:pt idx="33">
                  <c:v>8.4547299060187085E-5</c:v>
                </c:pt>
                <c:pt idx="34">
                  <c:v>1.600285093735833E-5</c:v>
                </c:pt>
                <c:pt idx="35">
                  <c:v>2.5669961702002348E-6</c:v>
                </c:pt>
                <c:pt idx="36">
                  <c:v>3.4896616494955791E-7</c:v>
                </c:pt>
                <c:pt idx="37">
                  <c:v>4.0204221756689473E-8</c:v>
                </c:pt>
                <c:pt idx="38">
                  <c:v>3.925457123088303E-9</c:v>
                </c:pt>
                <c:pt idx="39">
                  <c:v>3.248172277282479E-10</c:v>
                </c:pt>
                <c:pt idx="40">
                  <c:v>2.2778132342021779E-11</c:v>
                </c:pt>
                <c:pt idx="41">
                  <c:v>1.3537155185084807E-12</c:v>
                </c:pt>
                <c:pt idx="42">
                  <c:v>6.8181561352730668E-14</c:v>
                </c:pt>
                <c:pt idx="43">
                  <c:v>2.9102930101809908E-15</c:v>
                </c:pt>
                <c:pt idx="44">
                  <c:v>1.05277782647933E-16</c:v>
                </c:pt>
                <c:pt idx="45">
                  <c:v>3.2275054291170516E-18</c:v>
                </c:pt>
                <c:pt idx="46">
                  <c:v>8.3854712216755273E-20</c:v>
                </c:pt>
                <c:pt idx="47">
                  <c:v>1.8463677391149064E-21</c:v>
                </c:pt>
                <c:pt idx="48">
                  <c:v>3.4453962197798475E-23</c:v>
                </c:pt>
                <c:pt idx="49">
                  <c:v>5.4486684451819955E-25</c:v>
                </c:pt>
                <c:pt idx="50">
                  <c:v>7.3025044366138231E-27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D1-404A-A897-63D389377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559232"/>
        <c:axId val="509558840"/>
      </c:scatterChart>
      <c:valAx>
        <c:axId val="50955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558840"/>
        <c:crosses val="autoZero"/>
        <c:crossBetween val="midCat"/>
      </c:valAx>
      <c:valAx>
        <c:axId val="5095588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09559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Prior P(</a:t>
            </a:r>
            <a:r>
              <a:rPr lang="el-GR">
                <a:latin typeface="Calibri" panose="020F0502020204030204" pitchFamily="34" charset="0"/>
              </a:rPr>
              <a:t>θ</a:t>
            </a:r>
            <a:r>
              <a:rPr lang="en-US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'Beta Distribution'!$F$6:$F$104</c:f>
              <c:numCache>
                <c:formatCode>General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</c:numCache>
            </c:numRef>
          </c:xVal>
          <c:yVal>
            <c:numRef>
              <c:f>'Beta Distribution'!$G$6:$G$104</c:f>
              <c:numCache>
                <c:formatCode>General</c:formatCode>
                <c:ptCount val="99"/>
                <c:pt idx="0">
                  <c:v>0.39941582095799993</c:v>
                </c:pt>
                <c:pt idx="1">
                  <c:v>0.75929346931199992</c:v>
                </c:pt>
                <c:pt idx="2">
                  <c:v>1.0820048723819999</c:v>
                </c:pt>
                <c:pt idx="3">
                  <c:v>1.3698261319679998</c:v>
                </c:pt>
                <c:pt idx="4">
                  <c:v>1.6249399687500004</c:v>
                </c:pt>
                <c:pt idx="5">
                  <c:v>1.8494381364480004</c:v>
                </c:pt>
                <c:pt idx="6">
                  <c:v>2.045323805742</c:v>
                </c:pt>
                <c:pt idx="7">
                  <c:v>2.2145139179519999</c:v>
                </c:pt>
                <c:pt idx="8">
                  <c:v>2.3588415084780006</c:v>
                </c:pt>
                <c:pt idx="9">
                  <c:v>2.4800579999999997</c:v>
                </c:pt>
                <c:pt idx="10">
                  <c:v>2.5798354654380002</c:v>
                </c:pt>
                <c:pt idx="11">
                  <c:v>2.659768860672</c:v>
                </c:pt>
                <c:pt idx="12">
                  <c:v>2.7213782270220004</c:v>
                </c:pt>
                <c:pt idx="13">
                  <c:v>2.7661108634880001</c:v>
                </c:pt>
                <c:pt idx="14">
                  <c:v>2.7953434687499996</c:v>
                </c:pt>
                <c:pt idx="15">
                  <c:v>2.8103842529279999</c:v>
                </c:pt>
                <c:pt idx="16">
                  <c:v>2.812475019102</c:v>
                </c:pt>
                <c:pt idx="17">
                  <c:v>2.802793214592</c:v>
                </c:pt>
                <c:pt idx="18">
                  <c:v>2.7824539519979998</c:v>
                </c:pt>
                <c:pt idx="19">
                  <c:v>2.7525119999999998</c:v>
                </c:pt>
                <c:pt idx="20">
                  <c:v>2.7139637439179998</c:v>
                </c:pt>
                <c:pt idx="21">
                  <c:v>2.6677491160320002</c:v>
                </c:pt>
                <c:pt idx="22">
                  <c:v>2.6147534956619998</c:v>
                </c:pt>
                <c:pt idx="23">
                  <c:v>2.5558095790079998</c:v>
                </c:pt>
                <c:pt idx="24">
                  <c:v>2.49169921875</c:v>
                </c:pt>
                <c:pt idx="25">
                  <c:v>2.4231552334079995</c:v>
                </c:pt>
                <c:pt idx="26">
                  <c:v>2.350863186462</c:v>
                </c:pt>
                <c:pt idx="27">
                  <c:v>2.2754631352319996</c:v>
                </c:pt>
                <c:pt idx="28">
                  <c:v>2.1975513495180001</c:v>
                </c:pt>
                <c:pt idx="29">
                  <c:v>2.1176819999999998</c:v>
                </c:pt>
                <c:pt idx="30">
                  <c:v>2.0363688163979998</c:v>
                </c:pt>
                <c:pt idx="31">
                  <c:v>1.9540867153919999</c:v>
                </c:pt>
                <c:pt idx="32">
                  <c:v>1.8712733983019996</c:v>
                </c:pt>
                <c:pt idx="33">
                  <c:v>1.7883309185279999</c:v>
                </c:pt>
                <c:pt idx="34">
                  <c:v>1.7056272187499999</c:v>
                </c:pt>
                <c:pt idx="35">
                  <c:v>1.6234976378879997</c:v>
                </c:pt>
                <c:pt idx="36">
                  <c:v>1.5422463878220005</c:v>
                </c:pt>
                <c:pt idx="37">
                  <c:v>1.4621479998719997</c:v>
                </c:pt>
                <c:pt idx="38">
                  <c:v>1.3834487410379999</c:v>
                </c:pt>
                <c:pt idx="39">
                  <c:v>1.3063679999999995</c:v>
                </c:pt>
                <c:pt idx="40">
                  <c:v>1.2310996428780003</c:v>
                </c:pt>
                <c:pt idx="41">
                  <c:v>1.1578133387520002</c:v>
                </c:pt>
                <c:pt idx="42">
                  <c:v>1.0866558549419998</c:v>
                </c:pt>
                <c:pt idx="43">
                  <c:v>1.0177523220480003</c:v>
                </c:pt>
                <c:pt idx="44">
                  <c:v>0.95120746874999951</c:v>
                </c:pt>
                <c:pt idx="45">
                  <c:v>0.88710682636799998</c:v>
                </c:pt>
                <c:pt idx="46">
                  <c:v>0.82551790318200013</c:v>
                </c:pt>
                <c:pt idx="47">
                  <c:v>0.76649132851200019</c:v>
                </c:pt>
                <c:pt idx="48">
                  <c:v>0.71006196655800025</c:v>
                </c:pt>
                <c:pt idx="49">
                  <c:v>0.65625</c:v>
                </c:pt>
                <c:pt idx="50">
                  <c:v>0.60506198335799988</c:v>
                </c:pt>
                <c:pt idx="51">
                  <c:v>0.55649186611200008</c:v>
                </c:pt>
                <c:pt idx="52">
                  <c:v>0.51052198558199979</c:v>
                </c:pt>
                <c:pt idx="53">
                  <c:v>0.46712402956800009</c:v>
                </c:pt>
                <c:pt idx="54">
                  <c:v>0.42625996874999988</c:v>
                </c:pt>
                <c:pt idx="55">
                  <c:v>0.38788295884799956</c:v>
                </c:pt>
                <c:pt idx="56">
                  <c:v>0.35193821254200019</c:v>
                </c:pt>
                <c:pt idx="57">
                  <c:v>0.31836384115200045</c:v>
                </c:pt>
                <c:pt idx="58">
                  <c:v>0.28709166607799996</c:v>
                </c:pt>
                <c:pt idx="59">
                  <c:v>0.25804800000000011</c:v>
                </c:pt>
                <c:pt idx="60">
                  <c:v>0.23115439783800013</c:v>
                </c:pt>
                <c:pt idx="61">
                  <c:v>0.2063283774720002</c:v>
                </c:pt>
                <c:pt idx="62">
                  <c:v>0.18348411022200009</c:v>
                </c:pt>
                <c:pt idx="63">
                  <c:v>0.16253308108799996</c:v>
                </c:pt>
                <c:pt idx="64">
                  <c:v>0.14338471874999986</c:v>
                </c:pt>
                <c:pt idx="65">
                  <c:v>0.12594699532799991</c:v>
                </c:pt>
                <c:pt idx="66">
                  <c:v>0.11012699590199998</c:v>
                </c:pt>
                <c:pt idx="67">
                  <c:v>9.5831457791999947E-2</c:v>
                </c:pt>
                <c:pt idx="68">
                  <c:v>8.2967279598000085E-2</c:v>
                </c:pt>
                <c:pt idx="69">
                  <c:v>7.1442000000000103E-2</c:v>
                </c:pt>
                <c:pt idx="70">
                  <c:v>6.1164246318000021E-2</c:v>
                </c:pt>
                <c:pt idx="71">
                  <c:v>5.2044152832000021E-2</c:v>
                </c:pt>
                <c:pt idx="72">
                  <c:v>4.3993748862000033E-2</c:v>
                </c:pt>
                <c:pt idx="73">
                  <c:v>3.6927316608000041E-2</c:v>
                </c:pt>
                <c:pt idx="74">
                  <c:v>3.0761718749999965E-2</c:v>
                </c:pt>
                <c:pt idx="75">
                  <c:v>2.5416695807999951E-2</c:v>
                </c:pt>
                <c:pt idx="76">
                  <c:v>2.0815133261999998E-2</c:v>
                </c:pt>
                <c:pt idx="77">
                  <c:v>1.6883298431999996E-2</c:v>
                </c:pt>
                <c:pt idx="78">
                  <c:v>1.355104711799998E-2</c:v>
                </c:pt>
                <c:pt idx="79">
                  <c:v>1.0751999999999972E-2</c:v>
                </c:pt>
                <c:pt idx="80">
                  <c:v>8.4236887979999842E-3</c:v>
                </c:pt>
                <c:pt idx="81">
                  <c:v>6.5076721920000113E-3</c:v>
                </c:pt>
                <c:pt idx="82">
                  <c:v>4.9496215020000071E-3</c:v>
                </c:pt>
                <c:pt idx="83">
                  <c:v>3.6993761280000046E-3</c:v>
                </c:pt>
                <c:pt idx="84">
                  <c:v>2.7109687500000033E-3</c:v>
                </c:pt>
                <c:pt idx="85">
                  <c:v>1.942620288000001E-3</c:v>
                </c:pt>
                <c:pt idx="86">
                  <c:v>1.3567046220000001E-3</c:v>
                </c:pt>
                <c:pt idx="87">
                  <c:v>9.1968307199999822E-4</c:v>
                </c:pt>
                <c:pt idx="88">
                  <c:v>6.0200863800000007E-4</c:v>
                </c:pt>
                <c:pt idx="89">
                  <c:v>3.7799999999999927E-4</c:v>
                </c:pt>
                <c:pt idx="90">
                  <c:v>2.2568527799999978E-4</c:v>
                </c:pt>
                <c:pt idx="91">
                  <c:v>1.2661555199999994E-4</c:v>
                </c:pt>
                <c:pt idx="92">
                  <c:v>6.564814199999994E-5</c:v>
                </c:pt>
                <c:pt idx="93">
                  <c:v>3.0699648000000106E-5</c:v>
                </c:pt>
                <c:pt idx="94">
                  <c:v>1.2468750000000047E-5</c:v>
                </c:pt>
                <c:pt idx="95">
                  <c:v>4.1287680000000171E-6</c:v>
                </c:pt>
                <c:pt idx="96">
                  <c:v>9.8998200000000209E-7</c:v>
                </c:pt>
                <c:pt idx="97">
                  <c:v>1.3171200000000054E-7</c:v>
                </c:pt>
                <c:pt idx="98">
                  <c:v>4.1580000000000313E-9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E2-45B5-883E-8507AEF3E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562760"/>
        <c:axId val="509556880"/>
      </c:scatterChart>
      <c:valAx>
        <c:axId val="509562760"/>
        <c:scaling>
          <c:orientation val="minMax"/>
          <c:max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556880"/>
        <c:crosses val="autoZero"/>
        <c:crossBetween val="midCat"/>
      </c:valAx>
      <c:valAx>
        <c:axId val="5095568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09562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Posterior P(</a:t>
            </a:r>
            <a:r>
              <a:rPr lang="el-GR">
                <a:latin typeface="Calibri" panose="020F0502020204030204" pitchFamily="34" charset="0"/>
              </a:rPr>
              <a:t>θ</a:t>
            </a:r>
            <a:r>
              <a:rPr lang="en-US"/>
              <a:t>|Y)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'Beta Distribution'!$F$6:$F$104</c:f>
              <c:numCache>
                <c:formatCode>General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</c:numCache>
            </c:numRef>
          </c:xVal>
          <c:yVal>
            <c:numRef>
              <c:f>'Beta Distribution'!$I$6:$I$104</c:f>
              <c:numCache>
                <c:formatCode>General</c:formatCode>
                <c:ptCount val="99"/>
                <c:pt idx="0">
                  <c:v>0.17722414580487156</c:v>
                </c:pt>
                <c:pt idx="1">
                  <c:v>0.61497182424351993</c:v>
                </c:pt>
                <c:pt idx="2">
                  <c:v>1.1986074054176759</c:v>
                </c:pt>
                <c:pt idx="3">
                  <c:v>1.843093691527091</c:v>
                </c:pt>
                <c:pt idx="4">
                  <c:v>2.4871423934892034</c:v>
                </c:pt>
                <c:pt idx="5">
                  <c:v>3.0883223086075575</c:v>
                </c:pt>
                <c:pt idx="6">
                  <c:v>3.6189912011483183</c:v>
                </c:pt>
                <c:pt idx="7">
                  <c:v>4.0629335951528214</c:v>
                </c:pt>
                <c:pt idx="8">
                  <c:v>4.4126012004259545</c:v>
                </c:pt>
                <c:pt idx="9">
                  <c:v>4.6668656608120447</c:v>
                </c:pt>
                <c:pt idx="10">
                  <c:v>4.8292048794232665</c:v>
                </c:pt>
                <c:pt idx="11">
                  <c:v>4.9062544683746685</c:v>
                </c:pt>
                <c:pt idx="12">
                  <c:v>4.9066650105856198</c:v>
                </c:pt>
                <c:pt idx="13">
                  <c:v>4.8402139185938999</c:v>
                </c:pt>
                <c:pt idx="14">
                  <c:v>4.7171278314675922</c:v>
                </c:pt>
                <c:pt idx="15">
                  <c:v>4.5475777988617141</c:v>
                </c:pt>
                <c:pt idx="16">
                  <c:v>4.3413150463800845</c:v>
                </c:pt>
                <c:pt idx="17">
                  <c:v>4.1074199767861481</c:v>
                </c:pt>
                <c:pt idx="18">
                  <c:v>3.8541413086666951</c:v>
                </c:pt>
                <c:pt idx="19">
                  <c:v>3.5888059530608651</c:v>
                </c:pt>
                <c:pt idx="20">
                  <c:v>3.3177834387048524</c:v>
                </c:pt>
                <c:pt idx="21">
                  <c:v>3.0464914719240883</c:v>
                </c:pt>
                <c:pt idx="22">
                  <c:v>2.779431606872607</c:v>
                </c:pt>
                <c:pt idx="23">
                  <c:v>2.5202460502204511</c:v>
                </c:pt>
                <c:pt idx="24">
                  <c:v>2.2717883717268719</c:v>
                </c:pt>
                <c:pt idx="25">
                  <c:v>2.0362023746976092</c:v>
                </c:pt>
                <c:pt idx="26">
                  <c:v>1.8150046307934957</c:v>
                </c:pt>
                <c:pt idx="27">
                  <c:v>1.6091672314063168</c:v>
                </c:pt>
                <c:pt idx="28">
                  <c:v>1.4191981791774835</c:v>
                </c:pt>
                <c:pt idx="29">
                  <c:v>1.2452175617507637</c:v>
                </c:pt>
                <c:pt idx="30">
                  <c:v>1.0870282365196724</c:v>
                </c:pt>
                <c:pt idx="31">
                  <c:v>0.94418022862473028</c:v>
                </c:pt>
                <c:pt idx="32">
                  <c:v>0.81602842132885245</c:v>
                </c:pt>
                <c:pt idx="33">
                  <c:v>0.70178341277693179</c:v>
                </c:pt>
                <c:pt idx="34">
                  <c:v>0.60055563890762509</c:v>
                </c:pt>
                <c:pt idx="35">
                  <c:v>0.5113930302287909</c:v>
                </c:pt>
                <c:pt idx="36">
                  <c:v>0.43331259016286588</c:v>
                </c:pt>
                <c:pt idx="37">
                  <c:v>0.3653263632983676</c:v>
                </c:pt>
                <c:pt idx="38">
                  <c:v>0.30646231057814854</c:v>
                </c:pt>
                <c:pt idx="39">
                  <c:v>0.25578063160934428</c:v>
                </c:pt>
                <c:pt idx="40">
                  <c:v>0.21238607736697157</c:v>
                </c:pt>
                <c:pt idx="41">
                  <c:v>0.17543678423495906</c:v>
                </c:pt>
                <c:pt idx="42">
                  <c:v>0.1441501365097331</c:v>
                </c:pt>
                <c:pt idx="43">
                  <c:v>0.11780613246503639</c:v>
                </c:pt>
                <c:pt idx="44">
                  <c:v>9.5748691560813531E-2</c:v>
                </c:pt>
                <c:pt idx="45">
                  <c:v>7.7385299598483753E-2</c:v>
                </c:pt>
                <c:pt idx="46">
                  <c:v>6.2185346374838323E-2</c:v>
                </c:pt>
                <c:pt idx="47">
                  <c:v>4.9677468090605421E-2</c:v>
                </c:pt>
                <c:pt idx="48">
                  <c:v>3.94461655312041E-2</c:v>
                </c:pt>
                <c:pt idx="49">
                  <c:v>3.1127929687500021E-2</c:v>
                </c:pt>
                <c:pt idx="50">
                  <c:v>2.4407069623678522E-2</c:v>
                </c:pt>
                <c:pt idx="51">
                  <c:v>1.9011403434330942E-2</c:v>
                </c:pt>
                <c:pt idx="52">
                  <c:v>1.4707942309703612E-2</c:v>
                </c:pt>
                <c:pt idx="53">
                  <c:v>1.1298670161691301E-2</c:v>
                </c:pt>
                <c:pt idx="54">
                  <c:v>8.6164969628640346E-3</c:v>
                </c:pt>
                <c:pt idx="55">
                  <c:v>6.5214428426203976E-3</c:v>
                </c:pt>
                <c:pt idx="56">
                  <c:v>4.8970919306265759E-3</c:v>
                </c:pt>
                <c:pt idx="57">
                  <c:v>3.6473397530009336E-3</c:v>
                </c:pt>
                <c:pt idx="58">
                  <c:v>2.6934454532562299E-3</c:v>
                </c:pt>
                <c:pt idx="59">
                  <c:v>1.9713899888639985E-3</c:v>
                </c:pt>
                <c:pt idx="60">
                  <c:v>1.4295334955678272E-3</c:v>
                </c:pt>
                <c:pt idx="61">
                  <c:v>1.0265589626150568E-3</c:v>
                </c:pt>
                <c:pt idx="62">
                  <c:v>7.2968497418960591E-4</c:v>
                </c:pt>
                <c:pt idx="63">
                  <c:v>5.1312730593313662E-4</c:v>
                </c:pt>
                <c:pt idx="64">
                  <c:v>3.5678739409701702E-4</c:v>
                </c:pt>
                <c:pt idx="65">
                  <c:v>2.4514490818317687E-4</c:v>
                </c:pt>
                <c:pt idx="66">
                  <c:v>1.6633166355836025E-4</c:v>
                </c:pt>
                <c:pt idx="67">
                  <c:v>1.1136473534562483E-4</c:v>
                </c:pt>
                <c:pt idx="68">
                  <c:v>7.3517725541958755E-5</c:v>
                </c:pt>
                <c:pt idx="69">
                  <c:v>4.7810558124000112E-5</c:v>
                </c:pt>
                <c:pt idx="70">
                  <c:v>3.0599817438741651E-5</c:v>
                </c:pt>
                <c:pt idx="71">
                  <c:v>1.9253407334847855E-5</c:v>
                </c:pt>
                <c:pt idx="72">
                  <c:v>1.189511337886936E-5</c:v>
                </c:pt>
                <c:pt idx="73">
                  <c:v>7.2064350780952121E-6</c:v>
                </c:pt>
                <c:pt idx="74">
                  <c:v>4.2747706174850422E-6</c:v>
                </c:pt>
                <c:pt idx="75">
                  <c:v>2.4786473164010095E-6</c:v>
                </c:pt>
                <c:pt idx="76">
                  <c:v>1.4021721019910811E-6</c:v>
                </c:pt>
                <c:pt idx="77">
                  <c:v>7.7221263680170905E-7</c:v>
                </c:pt>
                <c:pt idx="78">
                  <c:v>4.1300420769688097E-7</c:v>
                </c:pt>
                <c:pt idx="79">
                  <c:v>2.1390950399999951E-7</c:v>
                </c:pt>
                <c:pt idx="80">
                  <c:v>1.0694257045459821E-7</c:v>
                </c:pt>
                <c:pt idx="81">
                  <c:v>5.1412999705887078E-8</c:v>
                </c:pt>
                <c:pt idx="82">
                  <c:v>2.3663078882221425E-8</c:v>
                </c:pt>
                <c:pt idx="83">
                  <c:v>1.0372143024045079E-8</c:v>
                </c:pt>
                <c:pt idx="84">
                  <c:v>4.3027453668823357E-9</c:v>
                </c:pt>
                <c:pt idx="85">
                  <c:v>1.6765618106292763E-9</c:v>
                </c:pt>
                <c:pt idx="86">
                  <c:v>6.0796083801250187E-10</c:v>
                </c:pt>
                <c:pt idx="87">
                  <c:v>2.02830357625115E-10</c:v>
                </c:pt>
                <c:pt idx="88">
                  <c:v>6.136316800898202E-11</c:v>
                </c:pt>
                <c:pt idx="89">
                  <c:v>1.6523999999999955E-11</c:v>
                </c:pt>
                <c:pt idx="90">
                  <c:v>3.8646314537184425E-12</c:v>
                </c:pt>
                <c:pt idx="91">
                  <c:v>7.5939133966767074E-13</c:v>
                </c:pt>
                <c:pt idx="92">
                  <c:v>1.1966540768424743E-13</c:v>
                </c:pt>
                <c:pt idx="93">
                  <c:v>1.4125485380626246E-14</c:v>
                </c:pt>
                <c:pt idx="94">
                  <c:v>1.1237182617187595E-15</c:v>
                </c:pt>
                <c:pt idx="95">
                  <c:v>5.0467583714918672E-17</c:v>
                </c:pt>
                <c:pt idx="96">
                  <c:v>9.180602885484118E-19</c:v>
                </c:pt>
                <c:pt idx="97">
                  <c:v>3.2099794944000394E-21</c:v>
                </c:pt>
                <c:pt idx="98">
                  <c:v>1.9994040000000236E-25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91-48DD-88E7-25ABB2FCD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561192"/>
        <c:axId val="509563152"/>
      </c:scatterChart>
      <c:valAx>
        <c:axId val="509561192"/>
        <c:scaling>
          <c:orientation val="minMax"/>
          <c:max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563152"/>
        <c:crosses val="autoZero"/>
        <c:crossBetween val="midCat"/>
      </c:valAx>
      <c:valAx>
        <c:axId val="50956315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09561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14286</xdr:rowOff>
    </xdr:from>
    <xdr:to>
      <xdr:col>18</xdr:col>
      <xdr:colOff>0</xdr:colOff>
      <xdr:row>22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07FFCF-DDE9-4BA9-B3B3-84522A5688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9523</xdr:colOff>
      <xdr:row>23</xdr:row>
      <xdr:rowOff>4760</xdr:rowOff>
    </xdr:from>
    <xdr:to>
      <xdr:col>17</xdr:col>
      <xdr:colOff>600074</xdr:colOff>
      <xdr:row>38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F7481C-4466-4D95-BF4B-913D1EE7BE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800099</xdr:colOff>
      <xdr:row>4</xdr:row>
      <xdr:rowOff>4762</xdr:rowOff>
    </xdr:from>
    <xdr:to>
      <xdr:col>17</xdr:col>
      <xdr:colOff>0</xdr:colOff>
      <xdr:row>18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2D4DDC-3C97-447E-8C38-B3A588CBC4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9524</xdr:colOff>
      <xdr:row>20</xdr:row>
      <xdr:rowOff>4762</xdr:rowOff>
    </xdr:from>
    <xdr:to>
      <xdr:col>16</xdr:col>
      <xdr:colOff>600075</xdr:colOff>
      <xdr:row>35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E4738F-2C63-4E60-8F68-EEB5590E36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59"/>
  <sheetViews>
    <sheetView tabSelected="1" workbookViewId="0">
      <selection activeCell="J9" sqref="J9"/>
    </sheetView>
  </sheetViews>
  <sheetFormatPr defaultRowHeight="15" x14ac:dyDescent="0.25"/>
  <cols>
    <col min="1" max="1" width="14.5703125" customWidth="1"/>
    <col min="2" max="2" width="9.42578125" bestFit="1" customWidth="1"/>
    <col min="3" max="3" width="10.42578125" bestFit="1" customWidth="1"/>
    <col min="4" max="4" width="8.42578125" bestFit="1" customWidth="1"/>
    <col min="5" max="6" width="8.42578125" customWidth="1"/>
    <col min="7" max="7" width="10.28515625" bestFit="1" customWidth="1"/>
    <col min="8" max="10" width="12" bestFit="1" customWidth="1"/>
    <col min="15" max="16" width="9.140625" bestFit="1" customWidth="1"/>
  </cols>
  <sheetData>
    <row r="1" spans="1:15" s="52" customFormat="1" ht="11.25" x14ac:dyDescent="0.2">
      <c r="A1" s="52" t="s">
        <v>35</v>
      </c>
    </row>
    <row r="2" spans="1:15" s="52" customFormat="1" ht="11.25" x14ac:dyDescent="0.2"/>
    <row r="3" spans="1:15" s="51" customFormat="1" ht="15.75" x14ac:dyDescent="0.25">
      <c r="A3" s="51" t="s">
        <v>34</v>
      </c>
    </row>
    <row r="4" spans="1:15" x14ac:dyDescent="0.25">
      <c r="A4" s="1" t="s">
        <v>11</v>
      </c>
    </row>
    <row r="5" spans="1:15" x14ac:dyDescent="0.25">
      <c r="A5" s="2" t="s">
        <v>4</v>
      </c>
      <c r="D5" s="2"/>
      <c r="E5" s="2"/>
      <c r="F5" s="2"/>
      <c r="G5" s="2"/>
      <c r="H5" s="2"/>
      <c r="I5" s="2"/>
      <c r="J5" s="2"/>
    </row>
    <row r="6" spans="1:15" x14ac:dyDescent="0.25">
      <c r="A6" s="2" t="s">
        <v>5</v>
      </c>
      <c r="D6" s="2"/>
      <c r="E6" s="2"/>
      <c r="F6" s="2"/>
    </row>
    <row r="7" spans="1:15" ht="15.75" thickBot="1" x14ac:dyDescent="0.3">
      <c r="G7" s="5" t="s">
        <v>7</v>
      </c>
      <c r="H7" s="3" t="s">
        <v>8</v>
      </c>
      <c r="I7" s="3" t="s">
        <v>9</v>
      </c>
      <c r="J7" s="3" t="s">
        <v>10</v>
      </c>
      <c r="K7" s="22" t="s">
        <v>26</v>
      </c>
      <c r="L7" s="22"/>
      <c r="M7" s="22"/>
      <c r="N7" s="22"/>
      <c r="O7" s="22"/>
    </row>
    <row r="8" spans="1:15" ht="15.75" thickTop="1" x14ac:dyDescent="0.25">
      <c r="A8" s="6" t="s">
        <v>8</v>
      </c>
      <c r="B8" s="7"/>
      <c r="C8" s="7"/>
      <c r="D8" s="8"/>
      <c r="E8" s="44"/>
      <c r="F8" s="44"/>
      <c r="G8" s="4" t="s">
        <v>0</v>
      </c>
      <c r="H8" s="4" t="s">
        <v>1</v>
      </c>
      <c r="I8" s="4" t="s">
        <v>6</v>
      </c>
      <c r="J8" s="4" t="s">
        <v>2</v>
      </c>
      <c r="K8" s="22"/>
      <c r="L8" s="22"/>
      <c r="M8" s="22"/>
      <c r="N8" s="22"/>
      <c r="O8" s="22"/>
    </row>
    <row r="9" spans="1:15" x14ac:dyDescent="0.25">
      <c r="A9" s="29" t="s">
        <v>3</v>
      </c>
      <c r="B9" s="30" t="s">
        <v>13</v>
      </c>
      <c r="C9" s="31" t="s">
        <v>25</v>
      </c>
      <c r="D9" s="32" t="s">
        <v>12</v>
      </c>
      <c r="E9" s="31"/>
      <c r="F9" s="31"/>
      <c r="G9">
        <v>-25</v>
      </c>
      <c r="H9">
        <f>_xlfn.NORM.DIST(G9, $A$10, $D$10, FALSE)</f>
        <v>2.6878351132361444E-3</v>
      </c>
      <c r="I9">
        <f>_xlfn.NORM.DIST(G9,$A$13,$C$10/$B$13,FALSE)</f>
        <v>1.0371458804401484E-20</v>
      </c>
      <c r="J9">
        <f>_xlfn.NORM.DIST(G9,$A$16,$C$10/($B$10+$B$13),FALSE)</f>
        <v>2.9103309547246837E-21</v>
      </c>
    </row>
    <row r="10" spans="1:15" x14ac:dyDescent="0.25">
      <c r="A10" s="33">
        <v>-5</v>
      </c>
      <c r="B10" s="34">
        <v>0.17</v>
      </c>
      <c r="C10" s="34">
        <v>25</v>
      </c>
      <c r="D10" s="35">
        <f>C10/B10</f>
        <v>147.05882352941177</v>
      </c>
      <c r="E10" s="45"/>
      <c r="F10" s="45"/>
      <c r="G10">
        <v>-24</v>
      </c>
      <c r="H10">
        <f t="shared" ref="H10:H59" si="0">_xlfn.NORM.DIST(G10, $A$10, $D$10, FALSE)</f>
        <v>2.6902597733705464E-3</v>
      </c>
      <c r="I10">
        <f t="shared" ref="I10:I40" si="1">_xlfn.NORM.DIST(G10,$A$13,$C$10/$B$13,FALSE)</f>
        <v>4.1119094286675663E-19</v>
      </c>
      <c r="J10">
        <f t="shared" ref="J10:J59" si="2">_xlfn.NORM.DIST(G10,$A$16,$C$10/($B$10+$B$13),FALSE)</f>
        <v>1.2964092130149785E-19</v>
      </c>
    </row>
    <row r="11" spans="1:15" x14ac:dyDescent="0.25">
      <c r="A11" s="36" t="s">
        <v>9</v>
      </c>
      <c r="B11" s="37"/>
      <c r="C11" s="19"/>
      <c r="D11" s="18"/>
      <c r="E11" s="19"/>
      <c r="F11" s="19"/>
      <c r="G11">
        <v>-23</v>
      </c>
      <c r="H11">
        <f t="shared" si="0"/>
        <v>2.6925621138077301E-3</v>
      </c>
      <c r="I11">
        <f t="shared" si="1"/>
        <v>1.3891850994264833E-17</v>
      </c>
      <c r="J11">
        <f t="shared" si="2"/>
        <v>4.8940914249824475E-18</v>
      </c>
    </row>
    <row r="12" spans="1:15" x14ac:dyDescent="0.25">
      <c r="A12" s="38" t="s">
        <v>23</v>
      </c>
      <c r="B12" s="28" t="s">
        <v>15</v>
      </c>
      <c r="C12" s="19"/>
      <c r="D12" s="18"/>
      <c r="E12" s="19"/>
      <c r="F12" s="19"/>
      <c r="G12">
        <v>-22</v>
      </c>
      <c r="H12">
        <f t="shared" si="0"/>
        <v>2.6947418168591381E-3</v>
      </c>
      <c r="I12">
        <f t="shared" si="1"/>
        <v>3.999351499398872E-16</v>
      </c>
      <c r="J12">
        <f t="shared" si="2"/>
        <v>1.5657855702810253E-16</v>
      </c>
    </row>
    <row r="13" spans="1:15" x14ac:dyDescent="0.25">
      <c r="A13" s="41">
        <v>-1.5</v>
      </c>
      <c r="B13" s="42">
        <v>10</v>
      </c>
      <c r="C13" s="19"/>
      <c r="D13" s="18"/>
      <c r="E13" s="19"/>
      <c r="F13" s="19"/>
      <c r="G13">
        <v>-21</v>
      </c>
      <c r="H13">
        <f t="shared" si="0"/>
        <v>2.6967985815905668E-3</v>
      </c>
      <c r="I13">
        <f t="shared" si="1"/>
        <v>9.8114211427857291E-15</v>
      </c>
      <c r="J13">
        <f t="shared" si="2"/>
        <v>4.2454402596165771E-15</v>
      </c>
    </row>
    <row r="14" spans="1:15" x14ac:dyDescent="0.25">
      <c r="A14" s="39" t="s">
        <v>10</v>
      </c>
      <c r="B14" s="37"/>
      <c r="C14" s="37"/>
      <c r="D14" s="40"/>
      <c r="E14" s="37"/>
      <c r="F14" s="37"/>
      <c r="G14">
        <v>-20</v>
      </c>
      <c r="H14">
        <f t="shared" si="0"/>
        <v>2.6987321238914137E-3</v>
      </c>
      <c r="I14">
        <f t="shared" si="1"/>
        <v>2.0511014547186652E-13</v>
      </c>
      <c r="J14">
        <f t="shared" si="2"/>
        <v>9.7553626959759115E-14</v>
      </c>
    </row>
    <row r="15" spans="1:15" x14ac:dyDescent="0.25">
      <c r="A15" s="38" t="s">
        <v>14</v>
      </c>
      <c r="B15" s="28" t="s">
        <v>29</v>
      </c>
      <c r="C15" s="28" t="s">
        <v>31</v>
      </c>
      <c r="D15" s="40"/>
      <c r="E15" s="37"/>
      <c r="F15" s="37"/>
      <c r="G15">
        <v>-19</v>
      </c>
      <c r="H15">
        <f t="shared" si="0"/>
        <v>2.7005421765400823E-3</v>
      </c>
      <c r="I15">
        <f t="shared" si="1"/>
        <v>3.6538881633458375E-12</v>
      </c>
      <c r="J15">
        <f t="shared" si="2"/>
        <v>1.8997407849969464E-12</v>
      </c>
    </row>
    <row r="16" spans="1:15" ht="15.75" thickBot="1" x14ac:dyDescent="0.3">
      <c r="A16" s="43">
        <f>((B10*A10)+(B13*A13))/(B10+B13)</f>
        <v>-1.5585054080629301</v>
      </c>
      <c r="B16" s="43">
        <f>_xlfn.NORM.INV(0.05,A16,C10/(B10+B13))</f>
        <v>-5.6019017378354787</v>
      </c>
      <c r="C16" s="43">
        <f>_xlfn.NORM.INV(0.95,A16,C10/(B10+B13))</f>
        <v>2.4848909217096153</v>
      </c>
      <c r="D16" s="20"/>
      <c r="E16" s="19"/>
      <c r="F16" s="19"/>
      <c r="G16">
        <v>-18</v>
      </c>
      <c r="H16">
        <f t="shared" si="0"/>
        <v>2.702228489265534E-3</v>
      </c>
      <c r="I16">
        <f t="shared" si="1"/>
        <v>5.5467199766612686E-11</v>
      </c>
      <c r="J16">
        <f t="shared" si="2"/>
        <v>3.1352740763044898E-11</v>
      </c>
    </row>
    <row r="17" spans="1:18" ht="15.75" thickTop="1" x14ac:dyDescent="0.25">
      <c r="G17">
        <v>-17</v>
      </c>
      <c r="H17">
        <f t="shared" si="0"/>
        <v>2.7037908288049602E-3</v>
      </c>
      <c r="I17">
        <f t="shared" si="1"/>
        <v>7.1751356318563174E-10</v>
      </c>
      <c r="J17">
        <f t="shared" si="2"/>
        <v>4.3851748602019542E-10</v>
      </c>
    </row>
    <row r="18" spans="1:18" x14ac:dyDescent="0.25">
      <c r="A18" s="1" t="s">
        <v>24</v>
      </c>
      <c r="G18">
        <v>-16</v>
      </c>
      <c r="H18">
        <f t="shared" si="0"/>
        <v>2.7052289789575596E-3</v>
      </c>
      <c r="I18">
        <f t="shared" si="1"/>
        <v>7.9092785624978687E-9</v>
      </c>
      <c r="J18">
        <f t="shared" si="2"/>
        <v>5.1979076464714807E-9</v>
      </c>
    </row>
    <row r="19" spans="1:18" x14ac:dyDescent="0.25">
      <c r="A19" s="25" t="s">
        <v>27</v>
      </c>
      <c r="B19" s="21"/>
      <c r="C19" s="21"/>
      <c r="D19" s="21"/>
      <c r="E19" s="21"/>
      <c r="F19" s="21"/>
      <c r="G19">
        <v>-15</v>
      </c>
      <c r="H19">
        <f t="shared" si="0"/>
        <v>2.7065427406343999E-3</v>
      </c>
      <c r="I19">
        <f t="shared" si="1"/>
        <v>7.4294473782211592E-8</v>
      </c>
      <c r="J19">
        <f t="shared" si="2"/>
        <v>5.2215620265799111E-8</v>
      </c>
      <c r="K19" s="17"/>
      <c r="L19" s="17"/>
      <c r="M19" s="17"/>
      <c r="N19" s="17"/>
      <c r="O19" s="17"/>
      <c r="P19" s="17"/>
    </row>
    <row r="20" spans="1:18" x14ac:dyDescent="0.25">
      <c r="A20" s="24" t="s">
        <v>30</v>
      </c>
      <c r="B20" s="22"/>
      <c r="C20" s="22"/>
      <c r="D20" s="22"/>
      <c r="E20" s="22"/>
      <c r="F20" s="22"/>
      <c r="G20">
        <v>-14</v>
      </c>
      <c r="H20">
        <f t="shared" si="0"/>
        <v>2.7077319319043537E-3</v>
      </c>
      <c r="I20">
        <f t="shared" si="1"/>
        <v>5.9468780589371909E-7</v>
      </c>
      <c r="J20">
        <f t="shared" si="2"/>
        <v>4.4453152238180538E-7</v>
      </c>
    </row>
    <row r="21" spans="1:18" x14ac:dyDescent="0.25">
      <c r="A21" s="23" t="s">
        <v>33</v>
      </c>
      <c r="B21" s="23"/>
      <c r="C21" s="23"/>
      <c r="D21" s="23"/>
      <c r="E21" s="23"/>
      <c r="F21" s="23"/>
      <c r="G21">
        <v>-13</v>
      </c>
      <c r="H21">
        <f t="shared" si="0"/>
        <v>2.7087963880360849E-3</v>
      </c>
      <c r="I21">
        <f t="shared" si="1"/>
        <v>4.0563408261947042E-6</v>
      </c>
      <c r="J21">
        <f t="shared" si="2"/>
        <v>3.2072655802314935E-6</v>
      </c>
    </row>
    <row r="22" spans="1:18" x14ac:dyDescent="0.25">
      <c r="G22">
        <v>-12</v>
      </c>
      <c r="H22">
        <f t="shared" si="0"/>
        <v>2.7097359615360838E-3</v>
      </c>
      <c r="I22">
        <f t="shared" si="1"/>
        <v>2.3577227102615943E-5</v>
      </c>
      <c r="J22">
        <f t="shared" si="2"/>
        <v>1.9610899918520617E-5</v>
      </c>
    </row>
    <row r="23" spans="1:18" x14ac:dyDescent="0.25">
      <c r="G23">
        <v>-11</v>
      </c>
      <c r="H23">
        <f t="shared" si="0"/>
        <v>2.7105505221827254E-3</v>
      </c>
      <c r="I23">
        <f t="shared" si="1"/>
        <v>1.1677877031658411E-4</v>
      </c>
      <c r="J23">
        <f t="shared" si="2"/>
        <v>1.0162261408478378E-4</v>
      </c>
      <c r="K23" s="50"/>
      <c r="L23" s="50"/>
      <c r="M23" s="50"/>
      <c r="N23" s="50"/>
      <c r="O23" s="50"/>
      <c r="P23" s="50"/>
      <c r="Q23" s="50"/>
      <c r="R23" s="50"/>
    </row>
    <row r="24" spans="1:18" x14ac:dyDescent="0.25">
      <c r="G24">
        <v>-10</v>
      </c>
      <c r="H24">
        <f t="shared" si="0"/>
        <v>2.7112399570563494E-3</v>
      </c>
      <c r="I24">
        <f t="shared" si="1"/>
        <v>4.9288766738920793E-4</v>
      </c>
      <c r="J24">
        <f t="shared" si="2"/>
        <v>4.4628618201463308E-4</v>
      </c>
    </row>
    <row r="25" spans="1:18" x14ac:dyDescent="0.25">
      <c r="G25">
        <v>-9</v>
      </c>
      <c r="H25">
        <f t="shared" si="0"/>
        <v>2.7118041705653513E-3</v>
      </c>
      <c r="I25">
        <f t="shared" si="1"/>
        <v>1.7727393647752031E-3</v>
      </c>
      <c r="J25">
        <f t="shared" si="2"/>
        <v>1.6609890047787634E-3</v>
      </c>
    </row>
    <row r="26" spans="1:18" x14ac:dyDescent="0.25">
      <c r="G26">
        <v>-8</v>
      </c>
      <c r="H26">
        <f t="shared" si="0"/>
        <v>2.7122430844682705E-3</v>
      </c>
      <c r="I26">
        <f t="shared" si="1"/>
        <v>5.433187693474245E-3</v>
      </c>
      <c r="J26">
        <f t="shared" si="2"/>
        <v>5.2390231068891362E-3</v>
      </c>
    </row>
    <row r="27" spans="1:18" x14ac:dyDescent="0.25">
      <c r="G27">
        <v>-7</v>
      </c>
      <c r="H27">
        <f t="shared" si="0"/>
        <v>2.7125566378918735E-3</v>
      </c>
      <c r="I27">
        <f t="shared" si="1"/>
        <v>1.4189837138492568E-2</v>
      </c>
      <c r="J27">
        <f t="shared" si="2"/>
        <v>1.4004387186226307E-2</v>
      </c>
    </row>
    <row r="28" spans="1:18" x14ac:dyDescent="0.25">
      <c r="G28">
        <v>-6</v>
      </c>
      <c r="H28">
        <f t="shared" si="0"/>
        <v>2.7127447873452255E-3</v>
      </c>
      <c r="I28">
        <f t="shared" si="1"/>
        <v>3.1580063320357656E-2</v>
      </c>
      <c r="J28">
        <f>_xlfn.NORM.DIST(G28,$A$16,$C$10/($B$10+$B$13),FALSE)</f>
        <v>3.1725475795108267E-2</v>
      </c>
    </row>
    <row r="29" spans="1:18" x14ac:dyDescent="0.25">
      <c r="G29">
        <v>-5</v>
      </c>
      <c r="H29">
        <f t="shared" si="0"/>
        <v>2.7128075067297422E-3</v>
      </c>
      <c r="I29">
        <f t="shared" si="1"/>
        <v>5.9890986254297944E-2</v>
      </c>
      <c r="J29">
        <f t="shared" si="2"/>
        <v>6.0909133020621016E-2</v>
      </c>
    </row>
    <row r="30" spans="1:18" x14ac:dyDescent="0.25">
      <c r="G30">
        <v>-4</v>
      </c>
      <c r="H30">
        <f t="shared" si="0"/>
        <v>2.7127447873452255E-3</v>
      </c>
      <c r="I30">
        <f t="shared" si="1"/>
        <v>9.6788289807657343E-2</v>
      </c>
      <c r="J30">
        <f t="shared" si="2"/>
        <v>9.9103029497013662E-2</v>
      </c>
    </row>
    <row r="31" spans="1:18" x14ac:dyDescent="0.25">
      <c r="G31">
        <v>-3</v>
      </c>
      <c r="H31">
        <f t="shared" si="0"/>
        <v>2.7125566378918735E-3</v>
      </c>
      <c r="I31">
        <f t="shared" si="1"/>
        <v>0.13328984115671985</v>
      </c>
      <c r="J31">
        <f t="shared" si="2"/>
        <v>0.13665379053166807</v>
      </c>
    </row>
    <row r="32" spans="1:18" x14ac:dyDescent="0.25">
      <c r="G32">
        <v>-2</v>
      </c>
      <c r="H32">
        <f t="shared" si="0"/>
        <v>2.7122430844682705E-3</v>
      </c>
      <c r="I32">
        <f t="shared" si="1"/>
        <v>0.15641707759018236</v>
      </c>
      <c r="J32">
        <f t="shared" si="2"/>
        <v>0.15969329206195979</v>
      </c>
    </row>
    <row r="33" spans="7:16" x14ac:dyDescent="0.25">
      <c r="G33">
        <v>-1</v>
      </c>
      <c r="H33">
        <f t="shared" si="0"/>
        <v>2.7118041705653513E-3</v>
      </c>
      <c r="I33">
        <f t="shared" si="1"/>
        <v>0.15641707759018236</v>
      </c>
      <c r="J33">
        <f t="shared" si="2"/>
        <v>0.15815462772934463</v>
      </c>
    </row>
    <row r="34" spans="7:16" x14ac:dyDescent="0.25">
      <c r="G34">
        <v>0</v>
      </c>
      <c r="H34">
        <f t="shared" si="0"/>
        <v>2.7112399570563494E-3</v>
      </c>
      <c r="I34">
        <f t="shared" si="1"/>
        <v>0.13328984115671985</v>
      </c>
      <c r="J34">
        <f t="shared" si="2"/>
        <v>0.13274169951454393</v>
      </c>
    </row>
    <row r="35" spans="7:16" x14ac:dyDescent="0.25">
      <c r="G35">
        <v>1</v>
      </c>
      <c r="H35">
        <f t="shared" si="0"/>
        <v>2.7105505221827254E-3</v>
      </c>
      <c r="I35">
        <f t="shared" si="1"/>
        <v>9.6788289807657343E-2</v>
      </c>
      <c r="J35">
        <f t="shared" si="2"/>
        <v>9.441980132651627E-2</v>
      </c>
      <c r="K35" s="12"/>
      <c r="L35" s="12"/>
      <c r="M35" s="12"/>
      <c r="N35" s="12"/>
      <c r="O35" s="12"/>
      <c r="P35" s="12"/>
    </row>
    <row r="36" spans="7:16" x14ac:dyDescent="0.25">
      <c r="G36">
        <v>2</v>
      </c>
      <c r="H36">
        <f t="shared" si="0"/>
        <v>2.7097359615360838E-3</v>
      </c>
      <c r="I36">
        <f t="shared" si="1"/>
        <v>5.9890986254297944E-2</v>
      </c>
      <c r="J36">
        <f t="shared" si="2"/>
        <v>5.6917921191382344E-2</v>
      </c>
    </row>
    <row r="37" spans="7:16" x14ac:dyDescent="0.25">
      <c r="G37">
        <v>3</v>
      </c>
      <c r="H37">
        <f t="shared" si="0"/>
        <v>2.7087963880360849E-3</v>
      </c>
      <c r="I37">
        <f t="shared" si="1"/>
        <v>3.1580063320357656E-2</v>
      </c>
      <c r="J37">
        <f t="shared" si="2"/>
        <v>2.9078045840354495E-2</v>
      </c>
    </row>
    <row r="38" spans="7:16" x14ac:dyDescent="0.25">
      <c r="G38">
        <v>4</v>
      </c>
      <c r="H38">
        <f t="shared" si="0"/>
        <v>2.7077319319043537E-3</v>
      </c>
      <c r="I38">
        <f t="shared" si="1"/>
        <v>1.4189837138492568E-2</v>
      </c>
      <c r="J38">
        <f t="shared" si="2"/>
        <v>1.2589591623703971E-2</v>
      </c>
    </row>
    <row r="39" spans="7:16" x14ac:dyDescent="0.25">
      <c r="G39">
        <v>5</v>
      </c>
      <c r="H39">
        <f t="shared" si="0"/>
        <v>2.7065427406343999E-3</v>
      </c>
      <c r="I39">
        <f t="shared" si="1"/>
        <v>5.433187693474245E-3</v>
      </c>
      <c r="J39">
        <f t="shared" si="2"/>
        <v>4.6194291228210602E-3</v>
      </c>
    </row>
    <row r="40" spans="7:16" x14ac:dyDescent="0.25">
      <c r="G40">
        <v>6</v>
      </c>
      <c r="H40">
        <f t="shared" si="0"/>
        <v>2.7052289789575596E-3</v>
      </c>
      <c r="I40">
        <f t="shared" si="1"/>
        <v>1.7727393647752031E-3</v>
      </c>
      <c r="J40">
        <f t="shared" si="2"/>
        <v>1.4364655409797825E-3</v>
      </c>
    </row>
    <row r="41" spans="7:16" x14ac:dyDescent="0.25">
      <c r="G41">
        <v>7</v>
      </c>
      <c r="H41">
        <f t="shared" si="0"/>
        <v>2.7037908288049602E-3</v>
      </c>
      <c r="I41">
        <f t="shared" ref="I41:I59" si="3">_xlfn.NORM.DIST(G41,$A$13,$C$10/$B$13,FALSE)</f>
        <v>4.9288766738920793E-4</v>
      </c>
      <c r="J41">
        <f t="shared" si="2"/>
        <v>3.7855793653633287E-4</v>
      </c>
    </row>
    <row r="42" spans="7:16" x14ac:dyDescent="0.25">
      <c r="G42">
        <v>8</v>
      </c>
      <c r="H42">
        <f t="shared" si="0"/>
        <v>2.702228489265534E-3</v>
      </c>
      <c r="I42">
        <f t="shared" si="3"/>
        <v>1.1677877031658411E-4</v>
      </c>
      <c r="J42">
        <f t="shared" si="2"/>
        <v>8.4547299060187085E-5</v>
      </c>
    </row>
    <row r="43" spans="7:16" x14ac:dyDescent="0.25">
      <c r="G43">
        <v>9</v>
      </c>
      <c r="H43">
        <f t="shared" si="0"/>
        <v>2.7005421765400823E-3</v>
      </c>
      <c r="I43">
        <f t="shared" si="3"/>
        <v>2.3577227102615943E-5</v>
      </c>
      <c r="J43">
        <f t="shared" si="2"/>
        <v>1.600285093735833E-5</v>
      </c>
    </row>
    <row r="44" spans="7:16" x14ac:dyDescent="0.25">
      <c r="G44">
        <v>10</v>
      </c>
      <c r="H44">
        <f t="shared" si="0"/>
        <v>2.6987321238914137E-3</v>
      </c>
      <c r="I44">
        <f t="shared" si="3"/>
        <v>4.0563408261947042E-6</v>
      </c>
      <c r="J44">
        <f t="shared" si="2"/>
        <v>2.5669961702002348E-6</v>
      </c>
    </row>
    <row r="45" spans="7:16" x14ac:dyDescent="0.25">
      <c r="G45">
        <v>11</v>
      </c>
      <c r="H45">
        <f t="shared" si="0"/>
        <v>2.6967985815905668E-3</v>
      </c>
      <c r="I45">
        <f t="shared" si="3"/>
        <v>5.9468780589371909E-7</v>
      </c>
      <c r="J45">
        <f t="shared" si="2"/>
        <v>3.4896616494955791E-7</v>
      </c>
    </row>
    <row r="46" spans="7:16" x14ac:dyDescent="0.25">
      <c r="G46">
        <v>12</v>
      </c>
      <c r="H46">
        <f t="shared" si="0"/>
        <v>2.6947418168591381E-3</v>
      </c>
      <c r="I46">
        <f t="shared" si="3"/>
        <v>7.4294473782211592E-8</v>
      </c>
      <c r="J46">
        <f t="shared" si="2"/>
        <v>4.0204221756689473E-8</v>
      </c>
    </row>
    <row r="47" spans="7:16" x14ac:dyDescent="0.25">
      <c r="G47">
        <v>13</v>
      </c>
      <c r="H47">
        <f t="shared" si="0"/>
        <v>2.6925621138077301E-3</v>
      </c>
      <c r="I47">
        <f t="shared" si="3"/>
        <v>7.9092785624978687E-9</v>
      </c>
      <c r="J47">
        <f t="shared" si="2"/>
        <v>3.925457123088303E-9</v>
      </c>
    </row>
    <row r="48" spans="7:16" x14ac:dyDescent="0.25">
      <c r="G48">
        <v>14</v>
      </c>
      <c r="H48">
        <f t="shared" si="0"/>
        <v>2.6902597733705464E-3</v>
      </c>
      <c r="I48">
        <f t="shared" si="3"/>
        <v>7.1751356318563174E-10</v>
      </c>
      <c r="J48">
        <f t="shared" si="2"/>
        <v>3.248172277282479E-10</v>
      </c>
    </row>
    <row r="49" spans="7:10" x14ac:dyDescent="0.25">
      <c r="G49">
        <v>15</v>
      </c>
      <c r="H49">
        <f t="shared" si="0"/>
        <v>2.6878351132361444E-3</v>
      </c>
      <c r="I49">
        <f t="shared" si="3"/>
        <v>5.5467199766612686E-11</v>
      </c>
      <c r="J49">
        <f t="shared" si="2"/>
        <v>2.2778132342021779E-11</v>
      </c>
    </row>
    <row r="50" spans="7:10" x14ac:dyDescent="0.25">
      <c r="G50">
        <v>16</v>
      </c>
      <c r="H50">
        <f t="shared" si="0"/>
        <v>2.6852884677743801E-3</v>
      </c>
      <c r="I50">
        <f t="shared" si="3"/>
        <v>3.6538881633458375E-12</v>
      </c>
      <c r="J50">
        <f t="shared" si="2"/>
        <v>1.3537155185084807E-12</v>
      </c>
    </row>
    <row r="51" spans="7:10" x14ac:dyDescent="0.25">
      <c r="G51">
        <v>17</v>
      </c>
      <c r="H51">
        <f t="shared" si="0"/>
        <v>2.6826201879595547E-3</v>
      </c>
      <c r="I51">
        <f t="shared" si="3"/>
        <v>2.0511014547186652E-13</v>
      </c>
      <c r="J51">
        <f t="shared" si="2"/>
        <v>6.8181561352730668E-14</v>
      </c>
    </row>
    <row r="52" spans="7:10" x14ac:dyDescent="0.25">
      <c r="G52">
        <v>18</v>
      </c>
      <c r="H52">
        <f t="shared" si="0"/>
        <v>2.679830641289804E-3</v>
      </c>
      <c r="I52">
        <f t="shared" si="3"/>
        <v>9.8114211427857291E-15</v>
      </c>
      <c r="J52">
        <f t="shared" si="2"/>
        <v>2.9102930101809908E-15</v>
      </c>
    </row>
    <row r="53" spans="7:10" x14ac:dyDescent="0.25">
      <c r="G53">
        <v>19</v>
      </c>
      <c r="H53">
        <f t="shared" si="0"/>
        <v>2.6769202117027393E-3</v>
      </c>
      <c r="I53">
        <f t="shared" si="3"/>
        <v>3.999351499398872E-16</v>
      </c>
      <c r="J53">
        <f t="shared" si="2"/>
        <v>1.05277782647933E-16</v>
      </c>
    </row>
    <row r="54" spans="7:10" x14ac:dyDescent="0.25">
      <c r="G54">
        <v>20</v>
      </c>
      <c r="H54">
        <f t="shared" si="0"/>
        <v>2.6738892994873807E-3</v>
      </c>
      <c r="I54">
        <f t="shared" si="3"/>
        <v>1.3891850994264833E-17</v>
      </c>
      <c r="J54">
        <f t="shared" si="2"/>
        <v>3.2275054291170516E-18</v>
      </c>
    </row>
    <row r="55" spans="7:10" x14ac:dyDescent="0.25">
      <c r="G55">
        <v>21</v>
      </c>
      <c r="H55">
        <f t="shared" si="0"/>
        <v>2.6707383211924066E-3</v>
      </c>
      <c r="I55">
        <f t="shared" si="3"/>
        <v>4.1119094286675663E-19</v>
      </c>
      <c r="J55">
        <f t="shared" si="2"/>
        <v>8.3854712216755273E-20</v>
      </c>
    </row>
    <row r="56" spans="7:10" x14ac:dyDescent="0.25">
      <c r="G56">
        <v>22</v>
      </c>
      <c r="H56">
        <f t="shared" si="0"/>
        <v>2.6674677095307403E-3</v>
      </c>
      <c r="I56">
        <f t="shared" si="3"/>
        <v>1.0371458804401484E-20</v>
      </c>
      <c r="J56">
        <f t="shared" si="2"/>
        <v>1.8463677391149064E-21</v>
      </c>
    </row>
    <row r="57" spans="7:10" x14ac:dyDescent="0.25">
      <c r="G57">
        <v>23</v>
      </c>
      <c r="H57">
        <f t="shared" si="0"/>
        <v>2.6640779132805223E-3</v>
      </c>
      <c r="I57">
        <f t="shared" si="3"/>
        <v>2.2292000090882767E-22</v>
      </c>
      <c r="J57">
        <f t="shared" si="2"/>
        <v>3.4453962197798475E-23</v>
      </c>
    </row>
    <row r="58" spans="7:10" x14ac:dyDescent="0.25">
      <c r="G58">
        <v>24</v>
      </c>
      <c r="H58">
        <f t="shared" si="0"/>
        <v>2.6605693971824829E-3</v>
      </c>
      <c r="I58">
        <f t="shared" si="3"/>
        <v>4.0829222377224408E-24</v>
      </c>
      <c r="J58">
        <f t="shared" si="2"/>
        <v>5.4486684451819955E-25</v>
      </c>
    </row>
    <row r="59" spans="7:10" x14ac:dyDescent="0.25">
      <c r="G59">
        <v>25</v>
      </c>
      <c r="H59">
        <f t="shared" si="0"/>
        <v>2.6569426418337548E-3</v>
      </c>
      <c r="I59">
        <f t="shared" si="3"/>
        <v>6.3724445308038667E-26</v>
      </c>
      <c r="J59">
        <f t="shared" si="2"/>
        <v>7.3025044366138231E-27</v>
      </c>
    </row>
  </sheetData>
  <mergeCells count="1">
    <mergeCell ref="K23:R2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workbookViewId="0">
      <selection activeCell="A7" sqref="A7"/>
    </sheetView>
  </sheetViews>
  <sheetFormatPr defaultRowHeight="15" x14ac:dyDescent="0.25"/>
  <cols>
    <col min="5" max="5" width="10.28515625" bestFit="1" customWidth="1"/>
    <col min="6" max="9" width="12" bestFit="1" customWidth="1"/>
  </cols>
  <sheetData>
    <row r="1" spans="1:15" x14ac:dyDescent="0.25">
      <c r="A1" s="1" t="s">
        <v>22</v>
      </c>
    </row>
    <row r="2" spans="1:15" x14ac:dyDescent="0.25">
      <c r="A2" s="2" t="s">
        <v>21</v>
      </c>
    </row>
    <row r="3" spans="1:15" x14ac:dyDescent="0.25">
      <c r="A3" s="2" t="s">
        <v>20</v>
      </c>
      <c r="D3" s="44"/>
    </row>
    <row r="4" spans="1:15" ht="15.75" thickBot="1" x14ac:dyDescent="0.3">
      <c r="D4" s="44"/>
      <c r="F4" s="12" t="s">
        <v>7</v>
      </c>
      <c r="G4" s="12" t="s">
        <v>8</v>
      </c>
      <c r="H4" s="12" t="s">
        <v>9</v>
      </c>
      <c r="I4" s="12" t="s">
        <v>10</v>
      </c>
      <c r="J4" s="22" t="s">
        <v>26</v>
      </c>
      <c r="K4" s="22"/>
      <c r="L4" s="22"/>
      <c r="M4" s="22"/>
      <c r="N4" s="22"/>
    </row>
    <row r="5" spans="1:15" ht="15.75" thickTop="1" x14ac:dyDescent="0.25">
      <c r="A5" s="15" t="s">
        <v>8</v>
      </c>
      <c r="B5" s="8"/>
      <c r="F5" s="13" t="s">
        <v>0</v>
      </c>
      <c r="G5" s="14" t="s">
        <v>1</v>
      </c>
      <c r="H5" s="14" t="s">
        <v>6</v>
      </c>
      <c r="I5" s="14" t="s">
        <v>2</v>
      </c>
    </row>
    <row r="6" spans="1:15" x14ac:dyDescent="0.25">
      <c r="A6" s="9" t="s">
        <v>17</v>
      </c>
      <c r="B6" s="16" t="s">
        <v>16</v>
      </c>
      <c r="C6" s="1"/>
      <c r="F6">
        <v>0.01</v>
      </c>
      <c r="G6">
        <f>_xlfn.BETA.DIST(F6,$A$7,$B$7,FALSE)</f>
        <v>0.39941582095799993</v>
      </c>
      <c r="H6">
        <f>_xlfn.BINOM.DIST($A$10,$B$10,F6, FALSE)</f>
        <v>9.1351724748364047E-2</v>
      </c>
      <c r="I6">
        <f>_xlfn.BETA.DIST(F6,$A$12,$B$12,FALSE)</f>
        <v>0.17722414580487156</v>
      </c>
    </row>
    <row r="7" spans="1:15" x14ac:dyDescent="0.25">
      <c r="A7" s="26">
        <v>2</v>
      </c>
      <c r="B7" s="27">
        <v>6</v>
      </c>
      <c r="F7">
        <v>0.02</v>
      </c>
      <c r="G7">
        <f t="shared" ref="G7:G70" si="0">_xlfn.BETA.DIST(F7,$A$7,$B$7,FALSE)</f>
        <v>0.75929346931199992</v>
      </c>
      <c r="H7">
        <f t="shared" ref="H7:H70" si="1">_xlfn.BINOM.DIST($A$10,$B$10,F7, FALSE)</f>
        <v>0.16674955242602998</v>
      </c>
      <c r="I7">
        <f t="shared" ref="I7:I70" si="2">_xlfn.BETA.DIST(F7,$A$12,$B$12,FALSE)</f>
        <v>0.61497182424351993</v>
      </c>
    </row>
    <row r="8" spans="1:15" x14ac:dyDescent="0.25">
      <c r="A8" s="11" t="s">
        <v>9</v>
      </c>
      <c r="B8" s="10"/>
      <c r="F8">
        <v>0.03</v>
      </c>
      <c r="G8">
        <f t="shared" si="0"/>
        <v>1.0820048723819999</v>
      </c>
      <c r="H8">
        <f t="shared" si="1"/>
        <v>0.22806931759636956</v>
      </c>
      <c r="I8">
        <f t="shared" si="2"/>
        <v>1.1986074054176759</v>
      </c>
    </row>
    <row r="9" spans="1:15" x14ac:dyDescent="0.25">
      <c r="A9" s="9" t="s">
        <v>18</v>
      </c>
      <c r="B9" s="16" t="s">
        <v>19</v>
      </c>
      <c r="F9">
        <v>0.04</v>
      </c>
      <c r="G9">
        <f t="shared" si="0"/>
        <v>1.3698261319679998</v>
      </c>
      <c r="H9">
        <f t="shared" si="1"/>
        <v>0.27701359832979211</v>
      </c>
      <c r="I9">
        <f t="shared" si="2"/>
        <v>1.843093691527091</v>
      </c>
    </row>
    <row r="10" spans="1:15" x14ac:dyDescent="0.25">
      <c r="A10" s="46">
        <v>1</v>
      </c>
      <c r="B10" s="47">
        <v>10</v>
      </c>
      <c r="F10">
        <v>0.05</v>
      </c>
      <c r="G10">
        <f t="shared" si="0"/>
        <v>1.6249399687500004</v>
      </c>
      <c r="H10">
        <f t="shared" si="1"/>
        <v>0.31512470486230471</v>
      </c>
      <c r="I10">
        <f t="shared" si="2"/>
        <v>2.4871423934892034</v>
      </c>
    </row>
    <row r="11" spans="1:15" x14ac:dyDescent="0.25">
      <c r="A11" s="11" t="s">
        <v>10</v>
      </c>
      <c r="B11" s="10"/>
      <c r="F11">
        <v>0.06</v>
      </c>
      <c r="G11">
        <f t="shared" si="0"/>
        <v>1.8494381364480004</v>
      </c>
      <c r="H11">
        <f t="shared" si="1"/>
        <v>0.34379688133717007</v>
      </c>
      <c r="I11">
        <f t="shared" si="2"/>
        <v>3.0883223086075575</v>
      </c>
    </row>
    <row r="12" spans="1:15" ht="15.75" thickBot="1" x14ac:dyDescent="0.3">
      <c r="A12" s="48">
        <f>A7+A10</f>
        <v>3</v>
      </c>
      <c r="B12" s="49">
        <f>B7+B10-A10</f>
        <v>15</v>
      </c>
      <c r="F12">
        <v>7.0000000000000007E-2</v>
      </c>
      <c r="G12">
        <f t="shared" si="0"/>
        <v>2.045323805742</v>
      </c>
      <c r="H12">
        <f t="shared" si="1"/>
        <v>0.36428775809194114</v>
      </c>
      <c r="I12">
        <f t="shared" si="2"/>
        <v>3.6189912011483183</v>
      </c>
    </row>
    <row r="13" spans="1:15" ht="15.75" thickTop="1" x14ac:dyDescent="0.25">
      <c r="F13">
        <v>0.08</v>
      </c>
      <c r="G13">
        <f t="shared" si="0"/>
        <v>2.2145139179519999</v>
      </c>
      <c r="H13">
        <f t="shared" si="1"/>
        <v>0.37772909062924531</v>
      </c>
      <c r="I13">
        <f t="shared" si="2"/>
        <v>4.0629335951528214</v>
      </c>
    </row>
    <row r="14" spans="1:15" x14ac:dyDescent="0.25">
      <c r="A14" s="1" t="s">
        <v>24</v>
      </c>
      <c r="F14">
        <v>0.09</v>
      </c>
      <c r="G14">
        <f t="shared" si="0"/>
        <v>2.3588415084780006</v>
      </c>
      <c r="H14">
        <f t="shared" si="1"/>
        <v>0.38513682011680955</v>
      </c>
      <c r="I14">
        <f t="shared" si="2"/>
        <v>4.4126012004259545</v>
      </c>
    </row>
    <row r="15" spans="1:15" x14ac:dyDescent="0.25">
      <c r="A15" s="21" t="s">
        <v>28</v>
      </c>
      <c r="B15" s="21"/>
      <c r="C15" s="21"/>
      <c r="D15" s="21"/>
      <c r="E15" s="21"/>
      <c r="F15">
        <v>0.1</v>
      </c>
      <c r="G15">
        <f t="shared" si="0"/>
        <v>2.4800579999999997</v>
      </c>
      <c r="H15">
        <f t="shared" si="1"/>
        <v>0.38742048899999998</v>
      </c>
      <c r="I15">
        <f t="shared" si="2"/>
        <v>4.6668656608120447</v>
      </c>
      <c r="J15" s="17"/>
      <c r="K15" s="17"/>
      <c r="L15" s="17"/>
      <c r="M15" s="17"/>
      <c r="N15" s="17"/>
      <c r="O15" s="17"/>
    </row>
    <row r="16" spans="1:15" x14ac:dyDescent="0.25">
      <c r="A16" s="22" t="s">
        <v>30</v>
      </c>
      <c r="B16" s="22"/>
      <c r="C16" s="22"/>
      <c r="D16" s="22"/>
      <c r="E16" s="22"/>
      <c r="F16">
        <v>0.11</v>
      </c>
      <c r="G16">
        <f t="shared" si="0"/>
        <v>2.5798354654380002</v>
      </c>
      <c r="H16">
        <f t="shared" si="1"/>
        <v>0.38539204407823374</v>
      </c>
      <c r="I16">
        <f t="shared" si="2"/>
        <v>4.8292048794232665</v>
      </c>
      <c r="J16" s="17"/>
      <c r="K16" s="17"/>
      <c r="L16" s="17"/>
      <c r="M16" s="17"/>
      <c r="N16" s="17"/>
      <c r="O16" s="17"/>
    </row>
    <row r="17" spans="1:17" x14ac:dyDescent="0.25">
      <c r="A17" s="23" t="s">
        <v>32</v>
      </c>
      <c r="B17" s="23"/>
      <c r="C17" s="23"/>
      <c r="D17" s="23"/>
      <c r="E17" s="23"/>
      <c r="F17">
        <v>0.12</v>
      </c>
      <c r="G17">
        <f t="shared" si="0"/>
        <v>2.659768860672</v>
      </c>
      <c r="H17">
        <f t="shared" si="1"/>
        <v>0.37977405819463927</v>
      </c>
      <c r="I17">
        <f t="shared" si="2"/>
        <v>4.9062544683746685</v>
      </c>
    </row>
    <row r="18" spans="1:17" x14ac:dyDescent="0.25">
      <c r="F18">
        <v>0.13</v>
      </c>
      <c r="G18">
        <f t="shared" si="0"/>
        <v>2.7213782270220004</v>
      </c>
      <c r="H18">
        <f t="shared" si="1"/>
        <v>0.37120740051593842</v>
      </c>
      <c r="I18">
        <f t="shared" si="2"/>
        <v>4.9066650105856198</v>
      </c>
    </row>
    <row r="19" spans="1:17" x14ac:dyDescent="0.25">
      <c r="F19">
        <v>0.14000000000000001</v>
      </c>
      <c r="G19">
        <f t="shared" si="0"/>
        <v>2.7661108634880001</v>
      </c>
      <c r="H19">
        <f t="shared" si="1"/>
        <v>0.36025838423632905</v>
      </c>
      <c r="I19">
        <f t="shared" si="2"/>
        <v>4.8402139185938999</v>
      </c>
    </row>
    <row r="20" spans="1:17" x14ac:dyDescent="0.25">
      <c r="F20">
        <v>0.15</v>
      </c>
      <c r="G20">
        <f t="shared" si="0"/>
        <v>2.7953434687499996</v>
      </c>
      <c r="H20">
        <f t="shared" si="1"/>
        <v>0.3474254194248047</v>
      </c>
      <c r="I20">
        <f t="shared" si="2"/>
        <v>4.7171278314675922</v>
      </c>
      <c r="J20" s="50"/>
      <c r="K20" s="50"/>
      <c r="L20" s="50"/>
      <c r="M20" s="50"/>
      <c r="N20" s="50"/>
      <c r="O20" s="50"/>
      <c r="P20" s="50"/>
      <c r="Q20" s="50"/>
    </row>
    <row r="21" spans="1:17" x14ac:dyDescent="0.25">
      <c r="F21">
        <v>0.16</v>
      </c>
      <c r="G21">
        <f t="shared" si="0"/>
        <v>2.8103842529279999</v>
      </c>
      <c r="H21">
        <f t="shared" si="1"/>
        <v>0.33314519764948747</v>
      </c>
      <c r="I21">
        <f t="shared" si="2"/>
        <v>4.5475777988617141</v>
      </c>
    </row>
    <row r="22" spans="1:17" x14ac:dyDescent="0.25">
      <c r="F22">
        <v>0.17</v>
      </c>
      <c r="G22">
        <f t="shared" si="0"/>
        <v>2.812475019102</v>
      </c>
      <c r="H22">
        <f t="shared" si="1"/>
        <v>0.31779843395481866</v>
      </c>
      <c r="I22">
        <f t="shared" si="2"/>
        <v>4.3413150463800845</v>
      </c>
    </row>
    <row r="23" spans="1:17" x14ac:dyDescent="0.25">
      <c r="F23">
        <v>0.18</v>
      </c>
      <c r="G23">
        <f t="shared" si="0"/>
        <v>2.802793214592</v>
      </c>
      <c r="H23">
        <f t="shared" si="1"/>
        <v>0.30171519073747455</v>
      </c>
      <c r="I23">
        <f t="shared" si="2"/>
        <v>4.1074199767861481</v>
      </c>
    </row>
    <row r="24" spans="1:17" x14ac:dyDescent="0.25">
      <c r="F24">
        <v>0.19</v>
      </c>
      <c r="G24">
        <f t="shared" si="0"/>
        <v>2.7824539519979998</v>
      </c>
      <c r="H24">
        <f t="shared" si="1"/>
        <v>0.28517980706429841</v>
      </c>
      <c r="I24">
        <f t="shared" si="2"/>
        <v>3.8541413086666951</v>
      </c>
    </row>
    <row r="25" spans="1:17" x14ac:dyDescent="0.25">
      <c r="F25">
        <v>0.2</v>
      </c>
      <c r="G25">
        <f t="shared" si="0"/>
        <v>2.7525119999999998</v>
      </c>
      <c r="H25">
        <f t="shared" si="1"/>
        <v>0.26843545600000002</v>
      </c>
      <c r="I25">
        <f t="shared" si="2"/>
        <v>3.5888059530608651</v>
      </c>
    </row>
    <row r="26" spans="1:17" x14ac:dyDescent="0.25">
      <c r="F26">
        <v>0.21</v>
      </c>
      <c r="G26">
        <f t="shared" si="0"/>
        <v>2.7139637439179998</v>
      </c>
      <c r="H26">
        <f t="shared" si="1"/>
        <v>0.25168835156349845</v>
      </c>
      <c r="I26">
        <f t="shared" si="2"/>
        <v>3.3177834387048524</v>
      </c>
    </row>
    <row r="27" spans="1:17" x14ac:dyDescent="0.25">
      <c r="F27">
        <v>0.22</v>
      </c>
      <c r="G27">
        <f t="shared" si="0"/>
        <v>2.6677491160320002</v>
      </c>
      <c r="H27">
        <f t="shared" si="1"/>
        <v>0.23511162600922611</v>
      </c>
      <c r="I27">
        <f t="shared" si="2"/>
        <v>3.0464914719240883</v>
      </c>
    </row>
    <row r="28" spans="1:17" x14ac:dyDescent="0.25">
      <c r="F28">
        <v>0.23</v>
      </c>
      <c r="G28">
        <f t="shared" si="0"/>
        <v>2.6147534956619998</v>
      </c>
      <c r="H28">
        <f t="shared" si="1"/>
        <v>0.21884889723309423</v>
      </c>
      <c r="I28">
        <f t="shared" si="2"/>
        <v>2.779431606872607</v>
      </c>
    </row>
    <row r="29" spans="1:17" x14ac:dyDescent="0.25">
      <c r="F29">
        <v>0.24</v>
      </c>
      <c r="G29">
        <f t="shared" si="0"/>
        <v>2.5558095790079998</v>
      </c>
      <c r="H29">
        <f t="shared" si="1"/>
        <v>0.20301754523178764</v>
      </c>
      <c r="I29">
        <f t="shared" si="2"/>
        <v>2.5202460502204511</v>
      </c>
    </row>
    <row r="30" spans="1:17" x14ac:dyDescent="0.25">
      <c r="F30">
        <v>0.25</v>
      </c>
      <c r="G30">
        <f t="shared" si="0"/>
        <v>2.49169921875</v>
      </c>
      <c r="H30">
        <f t="shared" si="1"/>
        <v>0.18771171569824219</v>
      </c>
      <c r="I30">
        <f t="shared" si="2"/>
        <v>2.2717883717268719</v>
      </c>
    </row>
    <row r="31" spans="1:17" x14ac:dyDescent="0.25">
      <c r="F31">
        <v>0.26</v>
      </c>
      <c r="G31">
        <f t="shared" si="0"/>
        <v>2.4231552334079995</v>
      </c>
      <c r="H31">
        <f t="shared" si="1"/>
        <v>0.17300506801520649</v>
      </c>
      <c r="I31">
        <f t="shared" si="2"/>
        <v>2.0362023746976092</v>
      </c>
    </row>
    <row r="32" spans="1:17" x14ac:dyDescent="0.25">
      <c r="F32">
        <v>0.27</v>
      </c>
      <c r="G32">
        <f t="shared" si="0"/>
        <v>2.350863186462</v>
      </c>
      <c r="H32">
        <f t="shared" si="1"/>
        <v>0.15895328411232332</v>
      </c>
      <c r="I32">
        <f t="shared" si="2"/>
        <v>1.8150046307934957</v>
      </c>
    </row>
    <row r="33" spans="6:9" x14ac:dyDescent="0.25">
      <c r="F33">
        <v>0.28000000000000003</v>
      </c>
      <c r="G33">
        <f t="shared" si="0"/>
        <v>2.2754631352319996</v>
      </c>
      <c r="H33">
        <f t="shared" si="1"/>
        <v>0.14559635387984113</v>
      </c>
      <c r="I33">
        <f t="shared" si="2"/>
        <v>1.6091672314063168</v>
      </c>
    </row>
    <row r="34" spans="6:9" x14ac:dyDescent="0.25">
      <c r="F34">
        <v>0.28999999999999998</v>
      </c>
      <c r="G34">
        <f t="shared" si="0"/>
        <v>2.1975513495180001</v>
      </c>
      <c r="H34">
        <f t="shared" si="1"/>
        <v>0.13296065208350216</v>
      </c>
      <c r="I34">
        <f t="shared" si="2"/>
        <v>1.4191981791774835</v>
      </c>
    </row>
    <row r="35" spans="6:9" x14ac:dyDescent="0.25">
      <c r="F35">
        <v>0.3</v>
      </c>
      <c r="G35">
        <f t="shared" si="0"/>
        <v>2.1176819999999998</v>
      </c>
      <c r="H35">
        <f t="shared" si="1"/>
        <v>0.12106082100000001</v>
      </c>
      <c r="I35">
        <f t="shared" si="2"/>
        <v>1.2452175617507637</v>
      </c>
    </row>
    <row r="36" spans="6:9" x14ac:dyDescent="0.25">
      <c r="F36">
        <v>0.31</v>
      </c>
      <c r="G36">
        <f t="shared" si="0"/>
        <v>2.0363688163979998</v>
      </c>
      <c r="H36">
        <f t="shared" si="1"/>
        <v>0.10990147229028625</v>
      </c>
      <c r="I36">
        <f t="shared" si="2"/>
        <v>1.0870282365196724</v>
      </c>
    </row>
    <row r="37" spans="6:9" x14ac:dyDescent="0.25">
      <c r="F37">
        <v>0.32</v>
      </c>
      <c r="G37">
        <f t="shared" si="0"/>
        <v>1.9540867153919999</v>
      </c>
      <c r="H37">
        <f t="shared" si="1"/>
        <v>9.9478720948574573E-2</v>
      </c>
      <c r="I37">
        <f t="shared" si="2"/>
        <v>0.94418022862473028</v>
      </c>
    </row>
    <row r="38" spans="6:9" x14ac:dyDescent="0.25">
      <c r="F38">
        <v>0.33</v>
      </c>
      <c r="G38">
        <f t="shared" si="0"/>
        <v>1.8712733983019996</v>
      </c>
      <c r="H38">
        <f t="shared" si="1"/>
        <v>8.9781563507773235E-2</v>
      </c>
      <c r="I38">
        <f t="shared" si="2"/>
        <v>0.81602842132885245</v>
      </c>
    </row>
    <row r="39" spans="6:9" x14ac:dyDescent="0.25">
      <c r="F39">
        <v>0.34</v>
      </c>
      <c r="G39">
        <f t="shared" si="0"/>
        <v>1.7883309185279999</v>
      </c>
      <c r="H39">
        <f t="shared" si="1"/>
        <v>8.0793112046919732E-2</v>
      </c>
      <c r="I39">
        <f t="shared" si="2"/>
        <v>0.70178341277693179</v>
      </c>
    </row>
    <row r="40" spans="6:9" x14ac:dyDescent="0.25">
      <c r="F40">
        <v>0.35</v>
      </c>
      <c r="G40">
        <f t="shared" si="0"/>
        <v>1.7056272187499999</v>
      </c>
      <c r="H40">
        <f t="shared" si="1"/>
        <v>7.2491694932617215E-2</v>
      </c>
      <c r="I40">
        <f t="shared" si="2"/>
        <v>0.60055563890762509</v>
      </c>
    </row>
    <row r="41" spans="6:9" x14ac:dyDescent="0.25">
      <c r="F41">
        <v>0.36</v>
      </c>
      <c r="G41">
        <f t="shared" si="0"/>
        <v>1.6234976378879997</v>
      </c>
      <c r="H41">
        <f t="shared" si="1"/>
        <v>6.4851834634135172E-2</v>
      </c>
      <c r="I41">
        <f t="shared" si="2"/>
        <v>0.5113930302287909</v>
      </c>
    </row>
    <row r="42" spans="6:9" x14ac:dyDescent="0.25">
      <c r="F42">
        <v>0.37</v>
      </c>
      <c r="G42">
        <f t="shared" si="0"/>
        <v>1.5422463878220005</v>
      </c>
      <c r="H42">
        <f t="shared" si="1"/>
        <v>5.7845112380359144E-2</v>
      </c>
      <c r="I42">
        <f t="shared" si="2"/>
        <v>0.43331259016286588</v>
      </c>
    </row>
    <row r="43" spans="6:9" x14ac:dyDescent="0.25">
      <c r="F43">
        <v>0.38</v>
      </c>
      <c r="G43">
        <f t="shared" si="0"/>
        <v>1.4621479998719997</v>
      </c>
      <c r="H43">
        <f t="shared" si="1"/>
        <v>5.1440928875801525E-2</v>
      </c>
      <c r="I43">
        <f t="shared" si="2"/>
        <v>0.3653263632983676</v>
      </c>
    </row>
    <row r="44" spans="6:9" x14ac:dyDescent="0.25">
      <c r="F44">
        <v>0.39</v>
      </c>
      <c r="G44">
        <f t="shared" si="0"/>
        <v>1.3834487410379999</v>
      </c>
      <c r="H44">
        <f t="shared" si="1"/>
        <v>4.5607169762053139E-2</v>
      </c>
      <c r="I44">
        <f t="shared" si="2"/>
        <v>0.30646231057814854</v>
      </c>
    </row>
    <row r="45" spans="6:9" x14ac:dyDescent="0.25">
      <c r="F45">
        <v>0.4</v>
      </c>
      <c r="G45">
        <f t="shared" si="0"/>
        <v>1.3063679999999995</v>
      </c>
      <c r="H45">
        <f t="shared" si="1"/>
        <v>4.0310783999999981E-2</v>
      </c>
      <c r="I45">
        <f t="shared" si="2"/>
        <v>0.25578063160934428</v>
      </c>
    </row>
    <row r="46" spans="6:9" x14ac:dyDescent="0.25">
      <c r="F46">
        <v>0.41</v>
      </c>
      <c r="G46">
        <f t="shared" si="0"/>
        <v>1.2310996428780003</v>
      </c>
      <c r="H46">
        <f t="shared" si="1"/>
        <v>3.5518282856485256E-2</v>
      </c>
      <c r="I46">
        <f t="shared" si="2"/>
        <v>0.21238607736697157</v>
      </c>
    </row>
    <row r="47" spans="6:9" x14ac:dyDescent="0.25">
      <c r="F47">
        <v>0.42</v>
      </c>
      <c r="G47">
        <f t="shared" si="0"/>
        <v>1.1578133387520002</v>
      </c>
      <c r="H47">
        <f t="shared" si="1"/>
        <v>3.1196166706508717E-2</v>
      </c>
      <c r="I47">
        <f t="shared" si="2"/>
        <v>0.17543678423495906</v>
      </c>
    </row>
    <row r="48" spans="6:9" x14ac:dyDescent="0.25">
      <c r="F48">
        <v>0.43</v>
      </c>
      <c r="G48">
        <f t="shared" si="0"/>
        <v>1.0866558549419998</v>
      </c>
      <c r="H48">
        <f t="shared" si="1"/>
        <v>2.7311286408151433E-2</v>
      </c>
      <c r="I48">
        <f t="shared" si="2"/>
        <v>0.1441501365097331</v>
      </c>
    </row>
    <row r="49" spans="6:9" x14ac:dyDescent="0.25">
      <c r="F49">
        <v>0.44</v>
      </c>
      <c r="G49">
        <f t="shared" si="0"/>
        <v>1.0177523220480003</v>
      </c>
      <c r="H49">
        <f t="shared" si="1"/>
        <v>2.3831145571837565E-2</v>
      </c>
      <c r="I49">
        <f t="shared" si="2"/>
        <v>0.11780613246503639</v>
      </c>
    </row>
    <row r="50" spans="6:9" x14ac:dyDescent="0.25">
      <c r="F50">
        <v>0.45</v>
      </c>
      <c r="G50">
        <f t="shared" si="0"/>
        <v>0.95120746874999951</v>
      </c>
      <c r="H50">
        <f t="shared" si="1"/>
        <v>2.0724149627929674E-2</v>
      </c>
      <c r="I50">
        <f t="shared" si="2"/>
        <v>9.5748691560813531E-2</v>
      </c>
    </row>
    <row r="51" spans="6:9" x14ac:dyDescent="0.25">
      <c r="F51">
        <v>0.46</v>
      </c>
      <c r="G51">
        <f t="shared" si="0"/>
        <v>0.88710682636799998</v>
      </c>
      <c r="H51">
        <f t="shared" si="1"/>
        <v>1.7959807196641378E-2</v>
      </c>
      <c r="I51">
        <f t="shared" si="2"/>
        <v>7.7385299598483753E-2</v>
      </c>
    </row>
    <row r="52" spans="6:9" x14ac:dyDescent="0.25">
      <c r="F52">
        <v>0.47</v>
      </c>
      <c r="G52">
        <f t="shared" si="0"/>
        <v>0.82551790318200013</v>
      </c>
      <c r="H52">
        <f t="shared" si="1"/>
        <v>1.5508888881470026E-2</v>
      </c>
      <c r="I52">
        <f t="shared" si="2"/>
        <v>6.2185346374838323E-2</v>
      </c>
    </row>
    <row r="53" spans="6:9" x14ac:dyDescent="0.25">
      <c r="F53">
        <v>0.48</v>
      </c>
      <c r="G53">
        <f t="shared" si="0"/>
        <v>0.76649132851200019</v>
      </c>
      <c r="H53">
        <f t="shared" si="1"/>
        <v>1.3343548241451429E-2</v>
      </c>
      <c r="I53">
        <f t="shared" si="2"/>
        <v>4.9677468090605421E-2</v>
      </c>
    </row>
    <row r="54" spans="6:9" x14ac:dyDescent="0.25">
      <c r="F54">
        <v>0.49</v>
      </c>
      <c r="G54">
        <f t="shared" si="0"/>
        <v>0.71006196655800025</v>
      </c>
      <c r="H54">
        <f t="shared" si="1"/>
        <v>1.1437409348143197E-2</v>
      </c>
      <c r="I54">
        <f t="shared" si="2"/>
        <v>3.94461655312041E-2</v>
      </c>
    </row>
    <row r="55" spans="6:9" x14ac:dyDescent="0.25">
      <c r="F55">
        <v>0.5</v>
      </c>
      <c r="G55">
        <f t="shared" si="0"/>
        <v>0.65625</v>
      </c>
      <c r="H55">
        <f t="shared" si="1"/>
        <v>9.7656250000000017E-3</v>
      </c>
      <c r="I55">
        <f t="shared" si="2"/>
        <v>3.1127929687500021E-2</v>
      </c>
    </row>
    <row r="56" spans="6:9" x14ac:dyDescent="0.25">
      <c r="F56">
        <v>0.51</v>
      </c>
      <c r="G56">
        <f t="shared" si="0"/>
        <v>0.60506198335799988</v>
      </c>
      <c r="H56">
        <f t="shared" si="1"/>
        <v>8.3049093493433035E-3</v>
      </c>
      <c r="I56">
        <f t="shared" si="2"/>
        <v>2.4407069623678522E-2</v>
      </c>
    </row>
    <row r="57" spans="6:9" x14ac:dyDescent="0.25">
      <c r="F57">
        <v>0.52</v>
      </c>
      <c r="G57">
        <f t="shared" si="0"/>
        <v>0.55649186611200008</v>
      </c>
      <c r="H57">
        <f t="shared" si="1"/>
        <v>7.0335483950923821E-3</v>
      </c>
      <c r="I57">
        <f t="shared" si="2"/>
        <v>1.9011403434330942E-2</v>
      </c>
    </row>
    <row r="58" spans="6:9" x14ac:dyDescent="0.25">
      <c r="F58">
        <v>0.53</v>
      </c>
      <c r="G58">
        <f t="shared" si="0"/>
        <v>0.51052198558199979</v>
      </c>
      <c r="H58">
        <f t="shared" si="1"/>
        <v>5.9313915074446569E-3</v>
      </c>
      <c r="I58">
        <f t="shared" si="2"/>
        <v>1.4707942309703612E-2</v>
      </c>
    </row>
    <row r="59" spans="6:9" x14ac:dyDescent="0.25">
      <c r="F59">
        <v>0.54</v>
      </c>
      <c r="G59">
        <f t="shared" si="0"/>
        <v>0.46712402956800009</v>
      </c>
      <c r="H59">
        <f t="shared" si="1"/>
        <v>4.9798268784128994E-3</v>
      </c>
      <c r="I59">
        <f t="shared" si="2"/>
        <v>1.1298670161691301E-2</v>
      </c>
    </row>
    <row r="60" spans="6:9" x14ac:dyDescent="0.25">
      <c r="F60">
        <v>0.55000000000000004</v>
      </c>
      <c r="G60">
        <f t="shared" si="0"/>
        <v>0.42625996874999988</v>
      </c>
      <c r="H60">
        <f t="shared" si="1"/>
        <v>4.1617435341796882E-3</v>
      </c>
      <c r="I60">
        <f t="shared" si="2"/>
        <v>8.6164969628640346E-3</v>
      </c>
    </row>
    <row r="61" spans="6:9" x14ac:dyDescent="0.25">
      <c r="F61">
        <v>0.56000000000000005</v>
      </c>
      <c r="G61">
        <f t="shared" si="0"/>
        <v>0.38788295884799956</v>
      </c>
      <c r="H61">
        <f t="shared" si="1"/>
        <v>3.461482301253216E-3</v>
      </c>
      <c r="I61">
        <f t="shared" si="2"/>
        <v>6.5214428426203976E-3</v>
      </c>
    </row>
    <row r="62" spans="6:9" x14ac:dyDescent="0.25">
      <c r="F62">
        <v>0.56999999999999995</v>
      </c>
      <c r="G62">
        <f t="shared" si="0"/>
        <v>0.35193821254200019</v>
      </c>
      <c r="H62">
        <f t="shared" si="1"/>
        <v>2.8647778880400094E-3</v>
      </c>
      <c r="I62">
        <f t="shared" si="2"/>
        <v>4.8970919306265759E-3</v>
      </c>
    </row>
    <row r="63" spans="6:9" x14ac:dyDescent="0.25">
      <c r="F63">
        <v>0.57999999999999996</v>
      </c>
      <c r="G63">
        <f t="shared" si="0"/>
        <v>0.31836384115200045</v>
      </c>
      <c r="H63">
        <f t="shared" si="1"/>
        <v>2.3586940263269369E-3</v>
      </c>
      <c r="I63">
        <f t="shared" si="2"/>
        <v>3.6473397530009336E-3</v>
      </c>
    </row>
    <row r="64" spans="6:9" x14ac:dyDescent="0.25">
      <c r="F64">
        <v>0.59</v>
      </c>
      <c r="G64">
        <f t="shared" si="0"/>
        <v>0.28709166607799996</v>
      </c>
      <c r="H64">
        <f t="shared" si="1"/>
        <v>1.9315534129243719E-3</v>
      </c>
      <c r="I64">
        <f t="shared" si="2"/>
        <v>2.6934454532562299E-3</v>
      </c>
    </row>
    <row r="65" spans="6:9" x14ac:dyDescent="0.25">
      <c r="F65">
        <v>0.6</v>
      </c>
      <c r="G65">
        <f t="shared" si="0"/>
        <v>0.25804800000000011</v>
      </c>
      <c r="H65">
        <f t="shared" si="1"/>
        <v>1.572864E-3</v>
      </c>
      <c r="I65">
        <f t="shared" si="2"/>
        <v>1.9713899888639985E-3</v>
      </c>
    </row>
    <row r="66" spans="6:9" x14ac:dyDescent="0.25">
      <c r="F66">
        <v>0.61</v>
      </c>
      <c r="G66">
        <f t="shared" si="0"/>
        <v>0.23115439783800013</v>
      </c>
      <c r="H66">
        <f t="shared" si="1"/>
        <v>1.2732430030684312E-3</v>
      </c>
      <c r="I66">
        <f t="shared" si="2"/>
        <v>1.4295334955678272E-3</v>
      </c>
    </row>
    <row r="67" spans="6:9" x14ac:dyDescent="0.25">
      <c r="F67">
        <v>0.62</v>
      </c>
      <c r="G67">
        <f t="shared" si="0"/>
        <v>0.2063283774720002</v>
      </c>
      <c r="H67">
        <f t="shared" si="1"/>
        <v>1.024339827829657E-3</v>
      </c>
      <c r="I67">
        <f t="shared" si="2"/>
        <v>1.0265589626150568E-3</v>
      </c>
    </row>
    <row r="68" spans="6:9" x14ac:dyDescent="0.25">
      <c r="F68">
        <v>0.63</v>
      </c>
      <c r="G68">
        <f t="shared" si="0"/>
        <v>0.18348411022200009</v>
      </c>
      <c r="H68">
        <f t="shared" si="1"/>
        <v>8.1875896070898496E-4</v>
      </c>
      <c r="I68">
        <f t="shared" si="2"/>
        <v>7.2968497418960591E-4</v>
      </c>
    </row>
    <row r="69" spans="6:9" x14ac:dyDescent="0.25">
      <c r="F69">
        <v>0.64</v>
      </c>
      <c r="G69">
        <f t="shared" si="0"/>
        <v>0.16253308108799996</v>
      </c>
      <c r="H69">
        <f t="shared" si="1"/>
        <v>6.4998372267786181E-4</v>
      </c>
      <c r="I69">
        <f t="shared" si="2"/>
        <v>5.1312730593313662E-4</v>
      </c>
    </row>
    <row r="70" spans="6:9" x14ac:dyDescent="0.25">
      <c r="F70">
        <v>0.65</v>
      </c>
      <c r="G70">
        <f t="shared" si="0"/>
        <v>0.14338471874999986</v>
      </c>
      <c r="H70">
        <f t="shared" si="1"/>
        <v>5.1230165136718691E-4</v>
      </c>
      <c r="I70">
        <f t="shared" si="2"/>
        <v>3.5678739409701702E-4</v>
      </c>
    </row>
    <row r="71" spans="6:9" x14ac:dyDescent="0.25">
      <c r="F71">
        <v>0.66</v>
      </c>
      <c r="G71">
        <f t="shared" ref="G71:G104" si="3">_xlfn.BETA.DIST(F71,$A$7,$B$7,FALSE)</f>
        <v>0.12594699532799991</v>
      </c>
      <c r="H71">
        <f t="shared" ref="H71:H104" si="4">_xlfn.BINOM.DIST($A$10,$B$10,F71, FALSE)</f>
        <v>4.0073215225866233E-4</v>
      </c>
      <c r="I71">
        <f t="shared" ref="I71:I104" si="5">_xlfn.BETA.DIST(F71,$A$12,$B$12,FALSE)</f>
        <v>2.4514490818317687E-4</v>
      </c>
    </row>
    <row r="72" spans="6:9" x14ac:dyDescent="0.25">
      <c r="F72">
        <v>0.67</v>
      </c>
      <c r="G72">
        <f t="shared" si="3"/>
        <v>0.11012699590199998</v>
      </c>
      <c r="H72">
        <f t="shared" si="4"/>
        <v>3.1095694549308469E-4</v>
      </c>
      <c r="I72">
        <f t="shared" si="5"/>
        <v>1.6633166355836025E-4</v>
      </c>
    </row>
    <row r="73" spans="6:9" x14ac:dyDescent="0.25">
      <c r="F73">
        <v>0.68</v>
      </c>
      <c r="G73">
        <f t="shared" si="3"/>
        <v>9.5831457791999947E-2</v>
      </c>
      <c r="H73">
        <f t="shared" si="4"/>
        <v>2.3925373020405741E-4</v>
      </c>
      <c r="I73">
        <f t="shared" si="5"/>
        <v>1.1136473534562483E-4</v>
      </c>
    </row>
    <row r="74" spans="6:9" x14ac:dyDescent="0.25">
      <c r="F74">
        <v>0.69</v>
      </c>
      <c r="G74">
        <f t="shared" si="3"/>
        <v>8.2967279598000085E-2</v>
      </c>
      <c r="H74">
        <f t="shared" si="4"/>
        <v>1.8243339290862972E-4</v>
      </c>
      <c r="I74">
        <f t="shared" si="5"/>
        <v>7.3517725541958755E-5</v>
      </c>
    </row>
    <row r="75" spans="6:9" x14ac:dyDescent="0.25">
      <c r="F75">
        <v>0.7</v>
      </c>
      <c r="G75">
        <f t="shared" si="3"/>
        <v>7.1442000000000103E-2</v>
      </c>
      <c r="H75">
        <f t="shared" si="4"/>
        <v>1.3778100000000015E-4</v>
      </c>
      <c r="I75">
        <f t="shared" si="5"/>
        <v>4.7810558124000112E-5</v>
      </c>
    </row>
    <row r="76" spans="6:9" x14ac:dyDescent="0.25">
      <c r="F76">
        <v>0.71</v>
      </c>
      <c r="G76">
        <f t="shared" si="3"/>
        <v>6.1164246318000021E-2</v>
      </c>
      <c r="H76">
        <f t="shared" si="4"/>
        <v>1.0300073642867001E-4</v>
      </c>
      <c r="I76">
        <f t="shared" si="5"/>
        <v>3.0599817438741651E-5</v>
      </c>
    </row>
    <row r="77" spans="6:9" x14ac:dyDescent="0.25">
      <c r="F77">
        <v>0.72</v>
      </c>
      <c r="G77">
        <f t="shared" si="3"/>
        <v>5.2044152832000021E-2</v>
      </c>
      <c r="H77">
        <f t="shared" si="4"/>
        <v>7.616488286453766E-5</v>
      </c>
      <c r="I77">
        <f t="shared" si="5"/>
        <v>1.9253407334847855E-5</v>
      </c>
    </row>
    <row r="78" spans="6:9" x14ac:dyDescent="0.25">
      <c r="F78">
        <v>0.73</v>
      </c>
      <c r="G78">
        <f t="shared" si="3"/>
        <v>4.3993748862000033E-2</v>
      </c>
      <c r="H78">
        <f t="shared" si="4"/>
        <v>5.5666861640405041E-5</v>
      </c>
      <c r="I78">
        <f t="shared" si="5"/>
        <v>1.189511337886936E-5</v>
      </c>
    </row>
    <row r="79" spans="6:9" x14ac:dyDescent="0.25">
      <c r="F79">
        <v>0.74</v>
      </c>
      <c r="G79">
        <f t="shared" si="3"/>
        <v>3.6927316608000041E-2</v>
      </c>
      <c r="H79">
        <f t="shared" si="4"/>
        <v>4.0178327224422411E-5</v>
      </c>
      <c r="I79">
        <f t="shared" si="5"/>
        <v>7.2064350780952121E-6</v>
      </c>
    </row>
    <row r="80" spans="6:9" x14ac:dyDescent="0.25">
      <c r="F80">
        <v>0.75</v>
      </c>
      <c r="G80">
        <f t="shared" si="3"/>
        <v>3.0761718749999965E-2</v>
      </c>
      <c r="H80">
        <f t="shared" si="4"/>
        <v>2.861022949218752E-5</v>
      </c>
      <c r="I80">
        <f t="shared" si="5"/>
        <v>4.2747706174850422E-6</v>
      </c>
    </row>
    <row r="81" spans="6:9" x14ac:dyDescent="0.25">
      <c r="F81">
        <v>0.76</v>
      </c>
      <c r="G81">
        <f t="shared" si="3"/>
        <v>2.5416695807999951E-2</v>
      </c>
      <c r="H81">
        <f t="shared" si="4"/>
        <v>2.0077737305702387E-5</v>
      </c>
      <c r="I81">
        <f t="shared" si="5"/>
        <v>2.4786473164010095E-6</v>
      </c>
    </row>
    <row r="82" spans="6:9" x14ac:dyDescent="0.25">
      <c r="F82">
        <v>0.77</v>
      </c>
      <c r="G82">
        <f t="shared" si="3"/>
        <v>2.0815133261999998E-2</v>
      </c>
      <c r="H82">
        <f t="shared" si="4"/>
        <v>1.3868875493265058E-5</v>
      </c>
      <c r="I82">
        <f t="shared" si="5"/>
        <v>1.4021721019910811E-6</v>
      </c>
    </row>
    <row r="83" spans="6:9" x14ac:dyDescent="0.25">
      <c r="F83">
        <v>0.78</v>
      </c>
      <c r="G83">
        <f t="shared" si="3"/>
        <v>1.6883298431999996E-2</v>
      </c>
      <c r="H83">
        <f t="shared" si="4"/>
        <v>9.4166998987775799E-6</v>
      </c>
      <c r="I83">
        <f t="shared" si="5"/>
        <v>7.7221263680170905E-7</v>
      </c>
    </row>
    <row r="84" spans="6:9" x14ac:dyDescent="0.25">
      <c r="F84">
        <v>0.79</v>
      </c>
      <c r="G84">
        <f t="shared" si="3"/>
        <v>1.355104711799998E-2</v>
      </c>
      <c r="H84">
        <f t="shared" si="4"/>
        <v>6.2748123679898843E-6</v>
      </c>
      <c r="I84">
        <f t="shared" si="5"/>
        <v>4.1300420769688097E-7</v>
      </c>
    </row>
    <row r="85" spans="6:9" x14ac:dyDescent="0.25">
      <c r="F85">
        <v>0.8</v>
      </c>
      <c r="G85">
        <f t="shared" si="3"/>
        <v>1.0751999999999972E-2</v>
      </c>
      <c r="H85">
        <f t="shared" si="4"/>
        <v>4.0959999999999935E-6</v>
      </c>
      <c r="I85">
        <f t="shared" si="5"/>
        <v>2.1390950399999951E-7</v>
      </c>
    </row>
    <row r="86" spans="6:9" x14ac:dyDescent="0.25">
      <c r="F86">
        <v>0.81</v>
      </c>
      <c r="G86">
        <f t="shared" si="3"/>
        <v>8.4236887979999842E-3</v>
      </c>
      <c r="H86">
        <f t="shared" si="4"/>
        <v>2.613770352009886E-6</v>
      </c>
      <c r="I86">
        <f t="shared" si="5"/>
        <v>1.0694257045459821E-7</v>
      </c>
    </row>
    <row r="87" spans="6:9" x14ac:dyDescent="0.25">
      <c r="F87">
        <v>0.82</v>
      </c>
      <c r="G87">
        <f t="shared" si="3"/>
        <v>6.5076721920000113E-3</v>
      </c>
      <c r="H87">
        <f t="shared" si="4"/>
        <v>1.6265461810176042E-6</v>
      </c>
      <c r="I87">
        <f t="shared" si="5"/>
        <v>5.1412999705887078E-8</v>
      </c>
    </row>
    <row r="88" spans="6:9" x14ac:dyDescent="0.25">
      <c r="F88">
        <v>0.83</v>
      </c>
      <c r="G88">
        <f t="shared" si="3"/>
        <v>4.9496215020000071E-3</v>
      </c>
      <c r="H88">
        <f t="shared" si="4"/>
        <v>9.8427937492509887E-7</v>
      </c>
      <c r="I88">
        <f t="shared" si="5"/>
        <v>2.3663078882221425E-8</v>
      </c>
    </row>
    <row r="89" spans="6:9" x14ac:dyDescent="0.25">
      <c r="F89">
        <v>0.84</v>
      </c>
      <c r="G89">
        <f t="shared" si="3"/>
        <v>3.6993761280000046E-3</v>
      </c>
      <c r="H89">
        <f t="shared" si="4"/>
        <v>5.7724360458240095E-7</v>
      </c>
      <c r="I89">
        <f t="shared" si="5"/>
        <v>1.0372143024045079E-8</v>
      </c>
    </row>
    <row r="90" spans="6:9" x14ac:dyDescent="0.25">
      <c r="F90">
        <v>0.85</v>
      </c>
      <c r="G90">
        <f t="shared" si="3"/>
        <v>2.7109687500000033E-3</v>
      </c>
      <c r="H90">
        <f t="shared" si="4"/>
        <v>3.267685546874998E-7</v>
      </c>
      <c r="I90">
        <f t="shared" si="5"/>
        <v>4.3027453668823357E-9</v>
      </c>
    </row>
    <row r="91" spans="6:9" x14ac:dyDescent="0.25">
      <c r="F91">
        <v>0.86</v>
      </c>
      <c r="G91">
        <f t="shared" si="3"/>
        <v>1.942620288000001E-3</v>
      </c>
      <c r="H91">
        <f t="shared" si="4"/>
        <v>1.7768500234239975E-7</v>
      </c>
      <c r="I91">
        <f t="shared" si="5"/>
        <v>1.6765618106292763E-9</v>
      </c>
    </row>
    <row r="92" spans="6:9" x14ac:dyDescent="0.25">
      <c r="F92">
        <v>0.87</v>
      </c>
      <c r="G92">
        <f t="shared" si="3"/>
        <v>1.3567046220000001E-3</v>
      </c>
      <c r="H92">
        <f t="shared" si="4"/>
        <v>9.225914454509982E-8</v>
      </c>
      <c r="I92">
        <f t="shared" si="5"/>
        <v>6.0796083801250187E-10</v>
      </c>
    </row>
    <row r="93" spans="6:9" x14ac:dyDescent="0.25">
      <c r="F93">
        <v>0.88</v>
      </c>
      <c r="G93">
        <f t="shared" si="3"/>
        <v>9.1968307199999822E-4</v>
      </c>
      <c r="H93">
        <f t="shared" si="4"/>
        <v>4.5406067097600114E-8</v>
      </c>
      <c r="I93">
        <f t="shared" si="5"/>
        <v>2.02830357625115E-10</v>
      </c>
    </row>
    <row r="94" spans="6:9" x14ac:dyDescent="0.25">
      <c r="F94">
        <v>0.89</v>
      </c>
      <c r="G94">
        <f t="shared" si="3"/>
        <v>6.0200863800000007E-4</v>
      </c>
      <c r="H94">
        <f t="shared" si="4"/>
        <v>2.0985734449899953E-8</v>
      </c>
      <c r="I94">
        <f t="shared" si="5"/>
        <v>6.136316800898202E-11</v>
      </c>
    </row>
    <row r="95" spans="6:9" x14ac:dyDescent="0.25">
      <c r="F95">
        <v>0.9</v>
      </c>
      <c r="G95">
        <f t="shared" si="3"/>
        <v>3.7799999999999927E-4</v>
      </c>
      <c r="H95">
        <f t="shared" si="4"/>
        <v>8.9999999999999962E-9</v>
      </c>
      <c r="I95">
        <f t="shared" si="5"/>
        <v>1.6523999999999955E-11</v>
      </c>
    </row>
    <row r="96" spans="6:9" x14ac:dyDescent="0.25">
      <c r="F96">
        <v>0.91</v>
      </c>
      <c r="G96">
        <f t="shared" si="3"/>
        <v>2.2568527799999978E-4</v>
      </c>
      <c r="H96">
        <f t="shared" si="4"/>
        <v>3.5255264498999823E-9</v>
      </c>
      <c r="I96">
        <f t="shared" si="5"/>
        <v>3.8646314537184425E-12</v>
      </c>
    </row>
    <row r="97" spans="6:9" x14ac:dyDescent="0.25">
      <c r="F97">
        <v>0.92</v>
      </c>
      <c r="G97">
        <f t="shared" si="3"/>
        <v>1.2661555199999994E-4</v>
      </c>
      <c r="H97">
        <f t="shared" si="4"/>
        <v>1.2348030975999926E-9</v>
      </c>
      <c r="I97">
        <f t="shared" si="5"/>
        <v>7.5939133966767074E-13</v>
      </c>
    </row>
    <row r="98" spans="6:9" x14ac:dyDescent="0.25">
      <c r="F98">
        <v>0.93</v>
      </c>
      <c r="G98">
        <f t="shared" si="3"/>
        <v>6.564814199999994E-5</v>
      </c>
      <c r="H98">
        <f t="shared" si="4"/>
        <v>3.7528854509999744E-10</v>
      </c>
      <c r="I98">
        <f t="shared" si="5"/>
        <v>1.1966540768424743E-13</v>
      </c>
    </row>
    <row r="99" spans="6:9" x14ac:dyDescent="0.25">
      <c r="F99">
        <v>0.94</v>
      </c>
      <c r="G99">
        <f t="shared" si="3"/>
        <v>3.0699648000000106E-5</v>
      </c>
      <c r="H99">
        <f t="shared" si="4"/>
        <v>9.4730342400000539E-11</v>
      </c>
      <c r="I99">
        <f t="shared" si="5"/>
        <v>1.4125485380626246E-14</v>
      </c>
    </row>
    <row r="100" spans="6:9" x14ac:dyDescent="0.25">
      <c r="F100">
        <v>0.95</v>
      </c>
      <c r="G100">
        <f t="shared" si="3"/>
        <v>1.2468750000000047E-5</v>
      </c>
      <c r="H100">
        <f t="shared" si="4"/>
        <v>1.8554687500000024E-11</v>
      </c>
      <c r="I100">
        <f t="shared" si="5"/>
        <v>1.1237182617187595E-15</v>
      </c>
    </row>
    <row r="101" spans="6:9" x14ac:dyDescent="0.25">
      <c r="F101">
        <v>0.96</v>
      </c>
      <c r="G101">
        <f t="shared" si="3"/>
        <v>4.1287680000000171E-6</v>
      </c>
      <c r="H101">
        <f t="shared" si="4"/>
        <v>2.5165824000000133E-12</v>
      </c>
      <c r="I101">
        <f t="shared" si="5"/>
        <v>5.0467583714918672E-17</v>
      </c>
    </row>
    <row r="102" spans="6:9" x14ac:dyDescent="0.25">
      <c r="F102">
        <v>0.97</v>
      </c>
      <c r="G102">
        <f t="shared" si="3"/>
        <v>9.8998200000000209E-7</v>
      </c>
      <c r="H102">
        <f t="shared" si="4"/>
        <v>1.9092510000000144E-13</v>
      </c>
      <c r="I102">
        <f t="shared" si="5"/>
        <v>9.180602885484118E-19</v>
      </c>
    </row>
    <row r="103" spans="6:9" x14ac:dyDescent="0.25">
      <c r="F103">
        <v>0.98</v>
      </c>
      <c r="G103">
        <f t="shared" si="3"/>
        <v>1.3171200000000054E-7</v>
      </c>
      <c r="H103">
        <f t="shared" si="4"/>
        <v>5.0176000000000435E-15</v>
      </c>
      <c r="I103">
        <f t="shared" si="5"/>
        <v>3.2099794944000394E-21</v>
      </c>
    </row>
    <row r="104" spans="6:9" x14ac:dyDescent="0.25">
      <c r="F104">
        <v>0.99</v>
      </c>
      <c r="G104">
        <f t="shared" si="3"/>
        <v>4.1580000000000313E-9</v>
      </c>
      <c r="H104">
        <f t="shared" si="4"/>
        <v>9.9000000000000475E-18</v>
      </c>
      <c r="I104">
        <f t="shared" si="5"/>
        <v>1.9994040000000236E-25</v>
      </c>
    </row>
  </sheetData>
  <mergeCells count="1">
    <mergeCell ref="J20:Q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Normal Distribution</vt:lpstr>
      <vt:lpstr>Beta Distribution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colleague</cp:lastModifiedBy>
  <dcterms:created xsi:type="dcterms:W3CDTF">2018-09-13T21:46:00Z</dcterms:created>
  <dcterms:modified xsi:type="dcterms:W3CDTF">2019-03-12T22:33:05Z</dcterms:modified>
</cp:coreProperties>
</file>